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firstSheet="1" activeTab="3"/>
  </bookViews>
  <sheets>
    <sheet name="QCI" sheetId="2" state="hidden" r:id="rId1"/>
    <sheet name="Planilha" sheetId="30" r:id="rId2"/>
    <sheet name="Cronograma" sheetId="31" r:id="rId3"/>
    <sheet name="Memória de cálculo" sheetId="32" r:id="rId4"/>
    <sheet name="Plan6" sheetId="3" r:id="rId5"/>
    <sheet name="Plan7" sheetId="4" r:id="rId6"/>
    <sheet name="Plan8" sheetId="5" r:id="rId7"/>
    <sheet name="Plan9" sheetId="6" r:id="rId8"/>
    <sheet name="Plan10" sheetId="7" r:id="rId9"/>
    <sheet name="Plan11" sheetId="8" r:id="rId10"/>
    <sheet name="Plan12" sheetId="9" r:id="rId11"/>
    <sheet name="Plan13" sheetId="10" r:id="rId12"/>
    <sheet name="Plan14" sheetId="11" r:id="rId13"/>
    <sheet name="Plan15" sheetId="12" r:id="rId14"/>
    <sheet name="Plan16" sheetId="13" r:id="rId15"/>
  </sheets>
  <definedNames>
    <definedName name="_xlnm.Print_Area" localSheetId="2">Cronograma!$A$1:$Q$43</definedName>
    <definedName name="_xlnm.Print_Area" localSheetId="3">'Memória de cálculo'!$A$1:$G$41</definedName>
    <definedName name="_xlnm.Print_Area" localSheetId="1">Planilha!$A$1:$G$58</definedName>
    <definedName name="_xlnm.Print_Area" localSheetId="0">QCI!$A$1:$F$35</definedName>
    <definedName name="_xlnm.Print_Titles" localSheetId="3">'Memória de cálculo'!$1:$9</definedName>
    <definedName name="_xlnm.Print_Titles" localSheetId="1">Planilha!$1:$9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30"/>
  <c r="Q36" i="31"/>
  <c r="M36"/>
  <c r="I36"/>
  <c r="Q34"/>
  <c r="I34"/>
  <c r="Q21"/>
  <c r="M21"/>
  <c r="I21"/>
  <c r="G14" i="30"/>
  <c r="G13"/>
  <c r="G12"/>
  <c r="G47"/>
  <c r="G46"/>
  <c r="G45"/>
  <c r="G41"/>
  <c r="G40"/>
  <c r="G39"/>
  <c r="G38"/>
  <c r="G36"/>
  <c r="G26"/>
  <c r="G27"/>
  <c r="G32"/>
  <c r="G31"/>
  <c r="G30"/>
  <c r="G29"/>
  <c r="G28"/>
  <c r="G25"/>
  <c r="G24"/>
  <c r="G23"/>
  <c r="G19"/>
  <c r="G17"/>
  <c r="G18"/>
  <c r="G16"/>
  <c r="G15"/>
  <c r="Q19" i="31"/>
  <c r="M19"/>
  <c r="I19"/>
  <c r="F13" i="2"/>
  <c r="C13" s="1"/>
  <c r="F20"/>
  <c r="D20" s="1"/>
  <c r="F15"/>
  <c r="C15" s="1"/>
  <c r="F18"/>
  <c r="F14"/>
  <c r="D14" s="1"/>
  <c r="C14"/>
  <c r="F10"/>
  <c r="D10" s="1"/>
  <c r="D34" s="1"/>
  <c r="F12"/>
  <c r="D12" s="1"/>
  <c r="F17"/>
  <c r="D17" s="1"/>
  <c r="F11"/>
  <c r="C11"/>
  <c r="F16"/>
  <c r="D16"/>
  <c r="D15"/>
  <c r="C12"/>
  <c r="D13"/>
  <c r="D18"/>
  <c r="C18"/>
  <c r="C10"/>
  <c r="C34" s="1"/>
  <c r="F19"/>
  <c r="C19" s="1"/>
  <c r="D19"/>
  <c r="D11"/>
  <c r="C20"/>
  <c r="C16"/>
  <c r="F34"/>
  <c r="C17"/>
  <c r="G48" i="30" l="1"/>
  <c r="D17" i="31" s="1"/>
  <c r="G42" i="30"/>
  <c r="D31" i="31" s="1"/>
  <c r="G33" i="30"/>
  <c r="D15" i="31" s="1"/>
  <c r="G20" i="30"/>
  <c r="D29" i="31" s="1"/>
  <c r="D32" l="1"/>
  <c r="G32" s="1"/>
  <c r="O17"/>
  <c r="K17"/>
  <c r="L17"/>
  <c r="G17"/>
  <c r="D16"/>
  <c r="L16" s="1"/>
  <c r="G31"/>
  <c r="D30"/>
  <c r="L15"/>
  <c r="O15"/>
  <c r="G15"/>
  <c r="K15"/>
  <c r="G51" i="30"/>
  <c r="D14" i="31"/>
  <c r="O14" s="1"/>
  <c r="G29"/>
  <c r="D34" l="1"/>
  <c r="E29" s="1"/>
  <c r="D19"/>
  <c r="E17" s="1"/>
  <c r="G16"/>
  <c r="K16"/>
  <c r="O16"/>
  <c r="O19" s="1"/>
  <c r="N19" s="1"/>
  <c r="G30"/>
  <c r="G34" s="1"/>
  <c r="G14"/>
  <c r="K14"/>
  <c r="K19" s="1"/>
  <c r="J19" s="1"/>
  <c r="E31"/>
  <c r="H19"/>
  <c r="L19"/>
  <c r="E15"/>
  <c r="E16"/>
  <c r="E14"/>
  <c r="E32" l="1"/>
  <c r="H34"/>
  <c r="E30"/>
  <c r="E34" s="1"/>
  <c r="F34"/>
  <c r="G19"/>
  <c r="F19" s="1"/>
  <c r="F20" s="1"/>
  <c r="J20" s="1"/>
  <c r="N20" s="1"/>
  <c r="E19"/>
  <c r="F35" l="1"/>
  <c r="G20"/>
  <c r="K20" s="1"/>
  <c r="O20" s="1"/>
  <c r="G35" s="1"/>
</calcChain>
</file>

<file path=xl/sharedStrings.xml><?xml version="1.0" encoding="utf-8"?>
<sst xmlns="http://schemas.openxmlformats.org/spreadsheetml/2006/main" count="335" uniqueCount="171">
  <si>
    <t>ETAPAS</t>
  </si>
  <si>
    <t>Item</t>
  </si>
  <si>
    <t>1ª Medição</t>
  </si>
  <si>
    <t>2ª Medição</t>
  </si>
  <si>
    <t>Prev.%</t>
  </si>
  <si>
    <t>Valor Previsto</t>
  </si>
  <si>
    <t>Exec.%</t>
  </si>
  <si>
    <t>Valor Medido</t>
  </si>
  <si>
    <t>Valor medido</t>
  </si>
  <si>
    <t>Estruturas</t>
  </si>
  <si>
    <t>Pavimentações</t>
  </si>
  <si>
    <t>Cobertura</t>
  </si>
  <si>
    <t>TOTAL</t>
  </si>
  <si>
    <t>ITEM</t>
  </si>
  <si>
    <t>DESCRIÇÃO</t>
  </si>
  <si>
    <t>UNID.</t>
  </si>
  <si>
    <t>QUANT.</t>
  </si>
  <si>
    <t>VALOR UNIT.</t>
  </si>
  <si>
    <t>VALOR TOTAL</t>
  </si>
  <si>
    <t>m²</t>
  </si>
  <si>
    <t>m³</t>
  </si>
  <si>
    <t>m</t>
  </si>
  <si>
    <t>1.2</t>
  </si>
  <si>
    <t>1.3</t>
  </si>
  <si>
    <t>1.4</t>
  </si>
  <si>
    <t xml:space="preserve">                       REPÚBLICA  FEDERATIVA DO BRASIL</t>
  </si>
  <si>
    <t xml:space="preserve">                       ESTADO  DO     RIO      DE     JANEIRO</t>
  </si>
  <si>
    <t xml:space="preserve">                       Prefeitura   Municipal  de  Santa  Maria  Madalena</t>
  </si>
  <si>
    <t>1.1</t>
  </si>
  <si>
    <t xml:space="preserve">                                           Prefeitura   Municipal  de  Santa  Maria  Madalena</t>
  </si>
  <si>
    <t xml:space="preserve">                                           ESTADO  DO     RIO      DE     JANEIRO</t>
  </si>
  <si>
    <t xml:space="preserve">                                           REPÚBLICA  FEDERATIVA DO BRASIL</t>
  </si>
  <si>
    <t>Pinturas</t>
  </si>
  <si>
    <t>3ª Medição</t>
  </si>
  <si>
    <t>Revestimento cerâmico</t>
  </si>
  <si>
    <t>4ª Medição</t>
  </si>
  <si>
    <t>Obra: "Construção do ginásio poliesportivo da Agulha dos Leais, 3º Distrito de Santa Maria Madalena, RJ."</t>
  </si>
  <si>
    <t>Esquadrias e cobogó</t>
  </si>
  <si>
    <t>Descrição</t>
  </si>
  <si>
    <t>Recurso da União</t>
  </si>
  <si>
    <t>Contrapartida</t>
  </si>
  <si>
    <t>Outras Fontes</t>
  </si>
  <si>
    <t>Total</t>
  </si>
  <si>
    <t>Serviços preliminares</t>
  </si>
  <si>
    <t>Alvenaris e andaimes</t>
  </si>
  <si>
    <t>Instalações elétricas/SPDA/ Inc.</t>
  </si>
  <si>
    <t>Instalaçoes hidro-sanitárias</t>
  </si>
  <si>
    <t>Alambrados e acessórios</t>
  </si>
  <si>
    <t>QUADRO DE COMPOSIÇÃO DE INVESTIMENTO  Q.C.I COM BDI DE 15% - ANEXO 15</t>
  </si>
  <si>
    <t>CÓDIGO SINAPI</t>
  </si>
  <si>
    <t>74209/1</t>
  </si>
  <si>
    <t>Sub-total</t>
  </si>
  <si>
    <t>Serviços Preliminares e Sinalização</t>
  </si>
  <si>
    <t>Movimento de Terra</t>
  </si>
  <si>
    <t>mês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</si>
  <si>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</si>
  <si>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</si>
  <si>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</si>
  <si>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</si>
  <si>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</si>
  <si>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</si>
  <si>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</si>
  <si>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</si>
  <si>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</si>
  <si>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</si>
  <si>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</si>
  <si>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</si>
  <si>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</si>
  <si>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</si>
  <si>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</si>
  <si>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</si>
  <si>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</si>
  <si>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</si>
  <si>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74205/1</t>
  </si>
  <si>
    <t>73891/1</t>
  </si>
  <si>
    <t>74010/1</t>
  </si>
  <si>
    <t>h</t>
  </si>
  <si>
    <t>m³xkm</t>
  </si>
  <si>
    <t>Galerias e conexos</t>
  </si>
  <si>
    <t>1.3.1</t>
  </si>
  <si>
    <t>1.3.2</t>
  </si>
  <si>
    <t>1.3.3</t>
  </si>
  <si>
    <t>1.3.4</t>
  </si>
  <si>
    <t>1.3.5</t>
  </si>
  <si>
    <t>1.3.6</t>
  </si>
  <si>
    <t>unid</t>
  </si>
  <si>
    <t>Bases, pavimentos e meio fio</t>
  </si>
  <si>
    <t>1.4.1</t>
  </si>
  <si>
    <t>1.4.2</t>
  </si>
  <si>
    <t>1.4.3</t>
  </si>
  <si>
    <t>COMP 01</t>
  </si>
  <si>
    <t>Total geral da planilha</t>
  </si>
  <si>
    <t>VALOR PREVISTO ACUMULADO</t>
  </si>
  <si>
    <t>Galerias e Conexos</t>
  </si>
  <si>
    <t>Bases, Pavimentos e Meio Fio</t>
  </si>
  <si>
    <t>VALOR EXECUTADO ACUMULADO</t>
  </si>
  <si>
    <t>Peso   %</t>
  </si>
  <si>
    <t>Execução de reservatório elevado de água (1000 litros), em canteiro de obra, apoiado em estrutura de madeira</t>
  </si>
  <si>
    <t>Placa esmaltada para identificação de nome de rua, dimensões 45x25cm, fornecimento e colocação</t>
  </si>
  <si>
    <t>Locação e nivelamento de rede coletora com auxílio de equipamento topográfico</t>
  </si>
  <si>
    <t>Escavação mecânica de material de 1ª categoria, proveniente de corte de subleito com trator de esteiras de 160hp</t>
  </si>
  <si>
    <t>Regularização e compactção de subleito até 20cm de espessura</t>
  </si>
  <si>
    <t>Escavação mecanizada de vala com profundidade até 1,50m, com retroescavadeira, largura até 1,50m, em solo de 1ª categoria</t>
  </si>
  <si>
    <t>Reaterro mecanizado de vala com retroescavadeira, largura até 1,50m, profundidade até 1,50m, com solo de 1ª categoria</t>
  </si>
  <si>
    <t>Aterro com areia e adensamento hidráulico</t>
  </si>
  <si>
    <t>Esgotamento com moto bomba autoescovante</t>
  </si>
  <si>
    <t>Carga e descarga mecânica de solo utilizando caminhão basculante de 6,00m³/16T e pá carregadeira sobre pneus</t>
  </si>
  <si>
    <t>Transporte com caminhão basculante de 6,00m³ em rodovia com leito natural</t>
  </si>
  <si>
    <t>Transporte comercial com caminhão basculante de 6,00m³ em rodovia em leito natural</t>
  </si>
  <si>
    <t>Tubo de concreto para rede coletora de água pluvial, diâmetro de 300mm, junta rígida, fornecimento e assentamento</t>
  </si>
  <si>
    <t>Tampão de ferro fundido articulado, classe B125, carga máxima 12,5T, redondo, tampa de 600mm, rede pluvial, p=chaminé, cx de areia/poço visita, assentado com argamassa de cimento e areia no traço 1:4, fornecimento e assentamento</t>
  </si>
  <si>
    <t>Execução e compactação de base com brita graduada simples, forneciemento e assentamento</t>
  </si>
  <si>
    <t>Placa de obra em chapa de aço galvanizado, fornecimento e assentamento</t>
  </si>
  <si>
    <t xml:space="preserve">MEMÓRIA </t>
  </si>
  <si>
    <t>Execução de um reservatório elevado</t>
  </si>
  <si>
    <t>73856/6</t>
  </si>
  <si>
    <t>Locação de container 2,30x6,00m, alt. 2,50m para escritório, sem divisórias internas e sem sanitário</t>
  </si>
  <si>
    <t>Locação de container 2,30x6,00m, alt. 2,50m para sanitário com 4 bacias, 8 chuveiros, 1 lavatório e 1 mictório</t>
  </si>
  <si>
    <t>Obs.: Os valores unitários, estão com BDI de 20,73% de acordo com os parâmetros da CEF.</t>
  </si>
  <si>
    <t>Chapa em aço carbono 3/8" (colocação/uso/retirada), para passagem de veículo sobre vala, medida pela área da chapa em cada aplicação</t>
  </si>
  <si>
    <t>Placa de sinalização em chapa de aço nº16, com pintura refletiva</t>
  </si>
  <si>
    <t>Escavação manual de valas com profundidade menor ou igual a 1,50m</t>
  </si>
  <si>
    <t>Tubos e caixas</t>
  </si>
  <si>
    <t>Poço de visita circular para esgoto, em concreto pré-moldado, diâmetro interno de 1,00m, profundidade até 1,50m, excluindo tampão</t>
  </si>
  <si>
    <t>Caixa para ralo com grelha FOFO 135kg de alvenaria de bloco de concreto, revestida com argamassa no traço 1:4 internamente e base de concreto fck=10MPA</t>
  </si>
  <si>
    <t>Boca para bueiro simples tubular, diâmetro 600 mm, em concreto ciclópico, incluindo formas, escavação, reaterro e materiais</t>
  </si>
  <si>
    <t>Pavimentação em paralelepípedo sobre colchão de pó de pedra, com espessura de 10cm, com rejuntamento de betume e cascalhinho</t>
  </si>
  <si>
    <t>Meio fio de concreto, moldado in loco, com extrusora, 15cm de base e 30cm de altura</t>
  </si>
  <si>
    <t xml:space="preserve">VALOR EXECUTADO </t>
  </si>
  <si>
    <t xml:space="preserve">Escavação manual de valas com profundidade menor ou igual a 1,50m </t>
  </si>
  <si>
    <t>Transporte do bota fora do item acima, DMT 5km</t>
  </si>
  <si>
    <t>Boca para bueiro simples tubular, diâmetro até 600 mm, em concreto ciclópico, incluindo formas, escavação, reaterro e materiais</t>
  </si>
  <si>
    <t>Execução e compactação de base com brita graduada simples, fornecimento e assentamento</t>
  </si>
  <si>
    <t xml:space="preserve">1.2.6 </t>
  </si>
  <si>
    <t xml:space="preserve">Aterro com adensamento </t>
  </si>
  <si>
    <t xml:space="preserve">1.2.7 </t>
  </si>
  <si>
    <t>Obra: Pavimentação em paralelepípedo na Rua Principal de Dr. Loreti, 4º distrito de Santa Maria Madalena, RJ.</t>
  </si>
  <si>
    <t>Sinapi 07/2019.</t>
  </si>
  <si>
    <t>Placa esmaltada para identificação de nome de rua, dimensões 45x20cm, fornecimento e colocação</t>
  </si>
  <si>
    <t>Tubo de concreto para rede coletora de água pluvial, diâmetro de 600mm, junta rígida, fornecimento e assentamento</t>
  </si>
  <si>
    <t>PAVIMENTAÇÃO EM PARALELEPÍPEDO, NA RUA PRINCIPLA DE DR. LOTETI, 4° DISTRITO DE SANTA MARIA MADALENA, RJ</t>
  </si>
  <si>
    <t>PAVIMENTAÇÃO EM PARALELEPÍPEDO, NA RUA PRINCIPAL DE DR. LORETI, 4° DISTRITO DE SANTA MARIA MADALENA, RJ</t>
  </si>
  <si>
    <t>Uma placa de obra de 3,00x1,50m</t>
  </si>
  <si>
    <t>Locação durante os 4 meses de obra</t>
  </si>
  <si>
    <t>Chapa de aço carbono para passagem de veículos, 2,00x3,00mx3unidades</t>
  </si>
  <si>
    <t xml:space="preserve">Locação e nivelamento das redes </t>
  </si>
  <si>
    <t>Confecção e instalação de quatro placas com o nome das ruas</t>
  </si>
  <si>
    <t>Escavação mecânica com trator de esteira, com espessura de 0,25m, nas caixas das ruas para nivelar o paralelo, sempre respeitando as inclinações laterais das caixas de ralo, volume estimado 462,02m³</t>
  </si>
  <si>
    <t>Escavação mecânica de vala para assentamento dos tubos de Ø300 e Ø600, (333x0,90x1,50)+(83x1,20x1,50), Volume estimado 598,95m³</t>
  </si>
  <si>
    <t>Confecção e instalação de duas placas refletiva escrito PARE (0,50x0,50m)</t>
  </si>
  <si>
    <t>Escavação para execução dos PV's (1,20x1,20x1,50) e caixas de ralo (0,30x0,90x1,50) em todas as ruas. Área a escavar PV's (1,60x1,60x1,50), caixas de ralo (0,90x1,50x1,50), total de 5 pv's e 32 cx's de ralo, volume estimado 84,00m³</t>
  </si>
  <si>
    <t>Reaterro e compactação mecânica onde serão colocados os tubos (0,90x1,00x333)+(1,20x1,00x83), pv's (0,40x4x1,50x5) e cx's de ralo (0,60x4x1,50x32), volume estimado 526,50m³</t>
  </si>
  <si>
    <t>Regularização de subleito da rua, área estimada 1.540,06m² (CAD)</t>
  </si>
  <si>
    <t>Aterro de vala com areia do berço até a geratriz superior com desconto do volume dos tubos (0,90x0,50x333), com desconto do volume dos tubos (3,14x0,15x0,15x333)+(1,20x0,50x83), com desconto do volume dos tubos (3,14x0,30x0,30x83), volume estimado 152,67m³</t>
  </si>
  <si>
    <t>Esgotamento de vala com moto-bomba para possibilitar o assentamento das manilhas, poços de visita e caixas de ralo (22 dias/mês x 8h x 4 meses x 1 moto bomba), quantidade estimada 704 horas</t>
  </si>
  <si>
    <t>Bota fora - volume do tubo de Ø300 e Ø600+volume para preparo do greide+volume dos PV's+volume das cx's de ralox 1,15 empolamento, volume estimado 1.316,72m³</t>
  </si>
  <si>
    <t xml:space="preserve">Transporte da areia e da brita. Areia 152,47X1,10 (empolamento), brita 154,01X1,15 (empolamento) </t>
  </si>
  <si>
    <t xml:space="preserve">Quantidade de tubo de Ø300 </t>
  </si>
  <si>
    <t>Quantidade de tubo de Ø600</t>
  </si>
  <si>
    <t>Quantidade de PV's estimado, cinco</t>
  </si>
  <si>
    <t>Quantidade de tampão para PV's</t>
  </si>
  <si>
    <t>Quantidade de caixas para ralo com grelha, 32</t>
  </si>
  <si>
    <t>Boca de bueiro ou ala para ancoragem dos tubos junto ao corpo receptor, 2 bocas</t>
  </si>
  <si>
    <t>Pavimentação em paralelo, área estimada 1.540,06m²</t>
  </si>
  <si>
    <t>Base de brita com 0,10m, volume estimado 154,01m³</t>
  </si>
  <si>
    <t>Meio fio nos dois lados, metragem estimada 214,53m</t>
  </si>
  <si>
    <t>73856/2</t>
  </si>
  <si>
    <t>CARIMBO DA EMPRESA E ASSINATURA DO REPRESENTANTE LEGAL</t>
  </si>
  <si>
    <t>PLANILHA ORÇAMENTÁRIA - ANEXO II - TOMADA DE PREÇOS 003/2020</t>
  </si>
  <si>
    <t xml:space="preserve">CRONOGRAMA FÍSICO - FINANCEIRO - ANEXO III - TOMADA DE PREÇOS 003/2020 </t>
  </si>
  <si>
    <t>MEMÓRIA DE CÁLCULO - ANEXO IV - TOMADA DE PREÇOS 003/2020</t>
  </si>
</sst>
</file>

<file path=xl/styles.xml><?xml version="1.0" encoding="utf-8"?>
<styleSheet xmlns="http://schemas.openxmlformats.org/spreadsheetml/2006/main">
  <numFmts count="3">
    <numFmt numFmtId="164" formatCode="&quot;R$&quot;#,##0.00_);[Red]\(&quot;R$&quot;#,##0.00\)"/>
    <numFmt numFmtId="165" formatCode="&quot;R$ &quot;#,##0.00"/>
    <numFmt numFmtId="166" formatCode="&quot;R$&quot;#,##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6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39">
    <xf numFmtId="0" fontId="0" fillId="0" borderId="0" xfId="0"/>
    <xf numFmtId="0" fontId="2" fillId="0" borderId="0" xfId="0" applyFont="1" applyBorder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0" fontId="9" fillId="0" borderId="0" xfId="0" applyFont="1" applyBorder="1" applyAlignment="1">
      <alignment vertical="center"/>
    </xf>
    <xf numFmtId="0" fontId="4" fillId="0" borderId="0" xfId="0" applyFont="1" applyBorder="1"/>
    <xf numFmtId="2" fontId="10" fillId="0" borderId="0" xfId="1" applyNumberFormat="1"/>
    <xf numFmtId="2" fontId="4" fillId="0" borderId="1" xfId="1" applyNumberFormat="1" applyFont="1" applyFill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10" fillId="0" borderId="0" xfId="1" applyNumberFormat="1" applyAlignment="1">
      <alignment horizontal="center"/>
    </xf>
    <xf numFmtId="0" fontId="0" fillId="0" borderId="0" xfId="0" applyAlignment="1">
      <alignment wrapText="1"/>
    </xf>
    <xf numFmtId="2" fontId="4" fillId="0" borderId="2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vertical="center" wrapText="1"/>
    </xf>
    <xf numFmtId="2" fontId="10" fillId="0" borderId="5" xfId="1" applyNumberFormat="1" applyBorder="1"/>
    <xf numFmtId="2" fontId="11" fillId="0" borderId="6" xfId="1" applyNumberFormat="1" applyFont="1" applyBorder="1" applyAlignment="1">
      <alignment horizontal="center"/>
    </xf>
    <xf numFmtId="164" fontId="10" fillId="0" borderId="3" xfId="1" applyNumberFormat="1" applyFill="1" applyBorder="1" applyAlignment="1">
      <alignment horizontal="center" vertical="center"/>
    </xf>
    <xf numFmtId="2" fontId="10" fillId="0" borderId="3" xfId="1" applyNumberFormat="1" applyFill="1" applyBorder="1" applyAlignment="1">
      <alignment horizontal="center" vertical="center"/>
    </xf>
    <xf numFmtId="2" fontId="10" fillId="0" borderId="3" xfId="1" applyNumberFormat="1" applyFill="1" applyBorder="1" applyAlignment="1" applyProtection="1">
      <alignment horizontal="center" vertical="center"/>
      <protection locked="0"/>
    </xf>
    <xf numFmtId="166" fontId="10" fillId="0" borderId="3" xfId="1" applyNumberFormat="1" applyFill="1" applyBorder="1" applyAlignment="1" applyProtection="1">
      <alignment horizontal="center" vertical="center"/>
      <protection locked="0"/>
    </xf>
    <xf numFmtId="166" fontId="10" fillId="0" borderId="3" xfId="1" applyNumberFormat="1" applyFill="1" applyBorder="1" applyAlignment="1">
      <alignment horizontal="center" vertical="center"/>
    </xf>
    <xf numFmtId="0" fontId="2" fillId="0" borderId="8" xfId="0" applyFont="1" applyBorder="1" applyAlignment="1">
      <alignment horizontal="justify" vertical="center" wrapText="1"/>
    </xf>
    <xf numFmtId="1" fontId="5" fillId="0" borderId="9" xfId="1" applyNumberFormat="1" applyFont="1" applyBorder="1" applyAlignment="1">
      <alignment horizontal="center" vertical="center"/>
    </xf>
    <xf numFmtId="164" fontId="10" fillId="0" borderId="9" xfId="1" applyNumberFormat="1" applyFill="1" applyBorder="1" applyAlignment="1">
      <alignment horizontal="center" vertical="center"/>
    </xf>
    <xf numFmtId="2" fontId="10" fillId="0" borderId="9" xfId="1" applyNumberFormat="1" applyFill="1" applyBorder="1" applyAlignment="1">
      <alignment horizontal="center" vertical="center"/>
    </xf>
    <xf numFmtId="2" fontId="10" fillId="0" borderId="9" xfId="1" applyNumberFormat="1" applyFill="1" applyBorder="1" applyAlignment="1" applyProtection="1">
      <alignment horizontal="center" vertical="center"/>
      <protection locked="0"/>
    </xf>
    <xf numFmtId="166" fontId="10" fillId="0" borderId="9" xfId="1" applyNumberFormat="1" applyFill="1" applyBorder="1" applyAlignment="1" applyProtection="1">
      <alignment horizontal="center" vertical="center"/>
      <protection locked="0"/>
    </xf>
    <xf numFmtId="166" fontId="10" fillId="0" borderId="9" xfId="1" applyNumberFormat="1" applyFill="1" applyBorder="1" applyAlignment="1">
      <alignment horizontal="center" vertical="center"/>
    </xf>
    <xf numFmtId="164" fontId="10" fillId="0" borderId="4" xfId="1" applyNumberFormat="1" applyFill="1" applyBorder="1" applyAlignment="1">
      <alignment horizontal="center" vertical="center"/>
    </xf>
    <xf numFmtId="2" fontId="10" fillId="0" borderId="4" xfId="1" applyNumberFormat="1" applyFill="1" applyBorder="1" applyAlignment="1">
      <alignment horizontal="center" vertical="center"/>
    </xf>
    <xf numFmtId="2" fontId="10" fillId="0" borderId="4" xfId="1" applyNumberFormat="1" applyFill="1" applyBorder="1" applyAlignment="1" applyProtection="1">
      <alignment horizontal="center" vertical="center"/>
      <protection locked="0"/>
    </xf>
    <xf numFmtId="166" fontId="10" fillId="0" borderId="4" xfId="1" applyNumberFormat="1" applyFill="1" applyBorder="1" applyAlignment="1" applyProtection="1">
      <alignment horizontal="center" vertical="center"/>
      <protection locked="0"/>
    </xf>
    <xf numFmtId="166" fontId="10" fillId="0" borderId="4" xfId="1" applyNumberFormat="1" applyFill="1" applyBorder="1" applyAlignment="1">
      <alignment horizontal="center" vertical="center"/>
    </xf>
    <xf numFmtId="2" fontId="10" fillId="2" borderId="0" xfId="1" applyNumberFormat="1" applyFill="1" applyBorder="1" applyAlignment="1">
      <alignment vertical="center"/>
    </xf>
    <xf numFmtId="164" fontId="10" fillId="2" borderId="0" xfId="1" applyNumberFormat="1" applyFill="1" applyBorder="1" applyAlignment="1">
      <alignment horizontal="right" vertical="center"/>
    </xf>
    <xf numFmtId="2" fontId="10" fillId="2" borderId="0" xfId="1" applyNumberFormat="1" applyFill="1" applyBorder="1" applyAlignment="1">
      <alignment horizontal="center" vertical="center"/>
    </xf>
    <xf numFmtId="2" fontId="10" fillId="2" borderId="0" xfId="1" applyNumberFormat="1" applyFill="1" applyBorder="1" applyAlignment="1" applyProtection="1">
      <alignment vertical="center"/>
      <protection locked="0"/>
    </xf>
    <xf numFmtId="2" fontId="10" fillId="0" borderId="0" xfId="1" applyNumberFormat="1" applyFill="1" applyBorder="1" applyAlignment="1">
      <alignment vertical="center"/>
    </xf>
    <xf numFmtId="2" fontId="10" fillId="0" borderId="0" xfId="1" applyNumberFormat="1" applyFill="1" applyBorder="1" applyAlignment="1" applyProtection="1">
      <alignment vertical="center"/>
      <protection locked="0"/>
    </xf>
    <xf numFmtId="2" fontId="5" fillId="0" borderId="1" xfId="1" applyNumberFormat="1" applyFont="1" applyBorder="1" applyAlignment="1">
      <alignment vertical="center"/>
    </xf>
    <xf numFmtId="2" fontId="5" fillId="0" borderId="2" xfId="1" applyNumberFormat="1" applyFont="1" applyBorder="1" applyAlignment="1">
      <alignment vertical="center"/>
    </xf>
    <xf numFmtId="2" fontId="5" fillId="0" borderId="10" xfId="1" applyNumberFormat="1" applyFont="1" applyBorder="1" applyAlignment="1">
      <alignment vertical="center"/>
    </xf>
    <xf numFmtId="164" fontId="12" fillId="2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Continuous" vertical="center"/>
    </xf>
    <xf numFmtId="2" fontId="10" fillId="0" borderId="1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Continuous" vertical="center"/>
    </xf>
    <xf numFmtId="2" fontId="13" fillId="0" borderId="1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2" fontId="10" fillId="0" borderId="1" xfId="1" applyNumberForma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2" fontId="10" fillId="0" borderId="1" xfId="1" applyNumberFormat="1" applyBorder="1" applyAlignment="1">
      <alignment vertical="center"/>
    </xf>
    <xf numFmtId="2" fontId="15" fillId="0" borderId="1" xfId="1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/>
    <xf numFmtId="165" fontId="5" fillId="0" borderId="3" xfId="0" applyNumberFormat="1" applyFont="1" applyBorder="1" applyAlignment="1">
      <alignment horizontal="center"/>
    </xf>
    <xf numFmtId="0" fontId="0" fillId="0" borderId="3" xfId="0" applyBorder="1" applyAlignment="1"/>
    <xf numFmtId="4" fontId="5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0" fontId="0" fillId="0" borderId="4" xfId="0" applyBorder="1" applyAlignment="1"/>
    <xf numFmtId="165" fontId="0" fillId="0" borderId="4" xfId="0" applyNumberForma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0" fontId="5" fillId="0" borderId="1" xfId="0" applyFont="1" applyBorder="1" applyAlignment="1"/>
    <xf numFmtId="0" fontId="0" fillId="3" borderId="1" xfId="0" applyFill="1" applyBorder="1" applyAlignment="1"/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165" fontId="0" fillId="0" borderId="0" xfId="0" applyNumberForma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/>
    <xf numFmtId="165" fontId="10" fillId="0" borderId="5" xfId="0" applyNumberFormat="1" applyFont="1" applyBorder="1" applyAlignment="1">
      <alignment horizontal="center"/>
    </xf>
    <xf numFmtId="0" fontId="1" fillId="0" borderId="9" xfId="0" applyFont="1" applyBorder="1" applyAlignment="1"/>
    <xf numFmtId="165" fontId="10" fillId="0" borderId="9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/>
    <xf numFmtId="165" fontId="10" fillId="0" borderId="3" xfId="0" applyNumberFormat="1" applyFont="1" applyBorder="1" applyAlignment="1">
      <alignment horizontal="center"/>
    </xf>
    <xf numFmtId="0" fontId="1" fillId="0" borderId="3" xfId="0" applyFont="1" applyBorder="1" applyAlignment="1"/>
    <xf numFmtId="165" fontId="10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4" fontId="9" fillId="0" borderId="10" xfId="0" applyNumberFormat="1" applyFont="1" applyBorder="1"/>
    <xf numFmtId="0" fontId="2" fillId="0" borderId="12" xfId="0" applyFont="1" applyBorder="1" applyAlignment="1">
      <alignment vertical="center"/>
    </xf>
    <xf numFmtId="0" fontId="10" fillId="0" borderId="1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10" fillId="0" borderId="9" xfId="1" applyNumberFormat="1" applyFont="1" applyBorder="1" applyAlignment="1">
      <alignment horizontal="center" vertical="center"/>
    </xf>
    <xf numFmtId="1" fontId="10" fillId="0" borderId="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/>
    </xf>
    <xf numFmtId="1" fontId="10" fillId="0" borderId="4" xfId="1" applyNumberFormat="1" applyFont="1" applyBorder="1" applyAlignment="1">
      <alignment horizontal="center" vertical="center"/>
    </xf>
    <xf numFmtId="1" fontId="10" fillId="2" borderId="13" xfId="1" applyNumberFormat="1" applyFill="1" applyBorder="1" applyAlignment="1">
      <alignment horizontal="center" vertical="center"/>
    </xf>
    <xf numFmtId="2" fontId="10" fillId="0" borderId="14" xfId="1" applyNumberFormat="1" applyFill="1" applyBorder="1" applyAlignment="1">
      <alignment vertical="center"/>
    </xf>
    <xf numFmtId="2" fontId="14" fillId="4" borderId="1" xfId="1" applyNumberFormat="1" applyFont="1" applyFill="1" applyBorder="1" applyAlignment="1">
      <alignment horizontal="centerContinuous" vertical="center"/>
    </xf>
    <xf numFmtId="166" fontId="10" fillId="4" borderId="1" xfId="1" applyNumberFormat="1" applyFont="1" applyFill="1" applyBorder="1" applyAlignment="1">
      <alignment horizontal="centerContinuous" vertical="center"/>
    </xf>
    <xf numFmtId="166" fontId="13" fillId="4" borderId="1" xfId="1" applyNumberFormat="1" applyFont="1" applyFill="1" applyBorder="1" applyAlignment="1">
      <alignment horizontal="center" vertical="center"/>
    </xf>
    <xf numFmtId="2" fontId="15" fillId="4" borderId="1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4" fontId="2" fillId="0" borderId="15" xfId="0" applyNumberFormat="1" applyFont="1" applyBorder="1" applyAlignment="1">
      <alignment horizontal="center" vertical="center"/>
    </xf>
    <xf numFmtId="2" fontId="10" fillId="0" borderId="4" xfId="1" applyNumberFormat="1" applyFont="1" applyBorder="1" applyAlignment="1">
      <alignment horizontal="left" vertical="center"/>
    </xf>
    <xf numFmtId="4" fontId="4" fillId="0" borderId="10" xfId="0" applyNumberFormat="1" applyFont="1" applyBorder="1" applyAlignment="1">
      <alignment horizontal="center" vertical="center"/>
    </xf>
    <xf numFmtId="0" fontId="9" fillId="5" borderId="0" xfId="0" applyFont="1" applyFill="1" applyBorder="1"/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4" fontId="9" fillId="5" borderId="0" xfId="0" applyNumberFormat="1" applyFont="1" applyFill="1" applyBorder="1" applyAlignment="1">
      <alignment horizontal="center"/>
    </xf>
    <xf numFmtId="2" fontId="10" fillId="0" borderId="16" xfId="1" applyNumberFormat="1" applyBorder="1"/>
    <xf numFmtId="2" fontId="10" fillId="0" borderId="16" xfId="1" applyNumberFormat="1" applyBorder="1" applyAlignment="1">
      <alignment horizontal="center"/>
    </xf>
    <xf numFmtId="2" fontId="10" fillId="0" borderId="18" xfId="1" applyNumberFormat="1" applyBorder="1"/>
    <xf numFmtId="2" fontId="10" fillId="0" borderId="18" xfId="1" applyNumberFormat="1" applyBorder="1" applyAlignment="1">
      <alignment horizontal="center"/>
    </xf>
    <xf numFmtId="2" fontId="14" fillId="5" borderId="1" xfId="1" applyNumberFormat="1" applyFont="1" applyFill="1" applyBorder="1" applyAlignment="1">
      <alignment horizontal="centerContinuous" vertical="center"/>
    </xf>
    <xf numFmtId="166" fontId="10" fillId="5" borderId="1" xfId="1" applyNumberFormat="1" applyFont="1" applyFill="1" applyBorder="1" applyAlignment="1">
      <alignment horizontal="centerContinuous" vertical="center"/>
    </xf>
    <xf numFmtId="2" fontId="13" fillId="5" borderId="1" xfId="1" applyNumberFormat="1" applyFont="1" applyFill="1" applyBorder="1" applyAlignment="1">
      <alignment horizontal="center" vertical="center"/>
    </xf>
    <xf numFmtId="166" fontId="3" fillId="5" borderId="1" xfId="1" applyNumberFormat="1" applyFont="1" applyFill="1" applyBorder="1" applyAlignment="1">
      <alignment horizontal="center" vertical="center"/>
    </xf>
    <xf numFmtId="2" fontId="15" fillId="5" borderId="1" xfId="1" applyNumberFormat="1" applyFont="1" applyFill="1" applyBorder="1" applyAlignment="1">
      <alignment horizontal="center" vertical="center"/>
    </xf>
    <xf numFmtId="166" fontId="13" fillId="5" borderId="1" xfId="1" applyNumberFormat="1" applyFont="1" applyFill="1" applyBorder="1" applyAlignment="1">
      <alignment horizontal="center" vertical="center"/>
    </xf>
    <xf numFmtId="2" fontId="10" fillId="5" borderId="1" xfId="1" applyNumberForma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center"/>
    </xf>
    <xf numFmtId="2" fontId="10" fillId="0" borderId="3" xfId="1" applyNumberFormat="1" applyFont="1" applyBorder="1" applyAlignment="1">
      <alignment horizontal="left" vertical="center"/>
    </xf>
    <xf numFmtId="2" fontId="5" fillId="0" borderId="1" xfId="1" applyNumberFormat="1" applyFont="1" applyBorder="1" applyAlignment="1">
      <alignment horizontal="left" vertical="center"/>
    </xf>
    <xf numFmtId="2" fontId="5" fillId="0" borderId="7" xfId="1" applyNumberFormat="1" applyFont="1" applyBorder="1" applyAlignment="1">
      <alignment horizontal="left" vertical="center"/>
    </xf>
    <xf numFmtId="2" fontId="10" fillId="0" borderId="9" xfId="1" applyNumberFormat="1" applyFont="1" applyBorder="1" applyAlignment="1">
      <alignment horizontal="left" vertical="center"/>
    </xf>
    <xf numFmtId="1" fontId="11" fillId="4" borderId="2" xfId="1" applyNumberFormat="1" applyFont="1" applyFill="1" applyBorder="1" applyAlignment="1" applyProtection="1">
      <alignment horizontal="center"/>
      <protection locked="0"/>
    </xf>
    <xf numFmtId="1" fontId="11" fillId="4" borderId="11" xfId="1" applyNumberFormat="1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>
      <alignment horizontal="center"/>
    </xf>
    <xf numFmtId="2" fontId="5" fillId="0" borderId="12" xfId="1" applyNumberFormat="1" applyFont="1" applyBorder="1" applyAlignment="1">
      <alignment horizontal="center" vertical="center"/>
    </xf>
    <xf numFmtId="2" fontId="11" fillId="0" borderId="19" xfId="1" applyNumberFormat="1" applyFont="1" applyBorder="1" applyAlignment="1">
      <alignment horizontal="center" vertical="center"/>
    </xf>
    <xf numFmtId="2" fontId="11" fillId="0" borderId="13" xfId="1" applyNumberFormat="1" applyFont="1" applyBorder="1" applyAlignment="1">
      <alignment horizontal="center" vertical="center"/>
    </xf>
    <xf numFmtId="2" fontId="11" fillId="0" borderId="14" xfId="1" applyNumberFormat="1" applyFont="1" applyBorder="1" applyAlignment="1">
      <alignment horizontal="center" vertical="center"/>
    </xf>
    <xf numFmtId="2" fontId="11" fillId="0" borderId="17" xfId="1" applyNumberFormat="1" applyFont="1" applyBorder="1" applyAlignment="1">
      <alignment horizontal="center" vertical="center"/>
    </xf>
    <xf numFmtId="2" fontId="11" fillId="0" borderId="20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/>
    </xf>
    <xf numFmtId="2" fontId="5" fillId="0" borderId="11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 applyProtection="1">
      <alignment horizontal="center"/>
      <protection locked="0"/>
    </xf>
    <xf numFmtId="1" fontId="11" fillId="0" borderId="11" xfId="1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6" fillId="0" borderId="0" xfId="0" quotePrefix="1" applyFont="1" applyBorder="1" applyAlignment="1">
      <alignment vertical="center" wrapText="1"/>
    </xf>
    <xf numFmtId="2" fontId="3" fillId="0" borderId="0" xfId="1" applyNumberFormat="1" applyFont="1" applyBorder="1" applyAlignment="1" applyProtection="1">
      <alignment horizontal="center" vertical="center"/>
    </xf>
    <xf numFmtId="2" fontId="3" fillId="0" borderId="18" xfId="1" applyNumberFormat="1" applyFont="1" applyBorder="1" applyAlignment="1" applyProtection="1">
      <alignment horizontal="center" vertical="center"/>
    </xf>
    <xf numFmtId="1" fontId="5" fillId="4" borderId="2" xfId="1" applyNumberFormat="1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>
      <alignment horizontal="center"/>
    </xf>
    <xf numFmtId="2" fontId="5" fillId="0" borderId="5" xfId="1" applyNumberFormat="1" applyFont="1" applyBorder="1" applyAlignment="1">
      <alignment horizontal="center" vertical="center" wrapText="1"/>
    </xf>
    <xf numFmtId="2" fontId="11" fillId="0" borderId="6" xfId="1" applyNumberFormat="1" applyFont="1" applyBorder="1" applyAlignment="1">
      <alignment horizontal="center" vertical="center" wrapText="1"/>
    </xf>
    <xf numFmtId="2" fontId="11" fillId="0" borderId="7" xfId="1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justify" vertical="center" wrapText="1"/>
    </xf>
    <xf numFmtId="4" fontId="2" fillId="0" borderId="8" xfId="0" applyNumberFormat="1" applyFont="1" applyBorder="1" applyAlignment="1">
      <alignment horizontal="justify" vertical="center" wrapText="1"/>
    </xf>
    <xf numFmtId="0" fontId="16" fillId="0" borderId="0" xfId="0" quotePrefix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2" fontId="5" fillId="0" borderId="16" xfId="1" applyNumberFormat="1" applyFont="1" applyBorder="1" applyAlignment="1">
      <alignment horizontal="center"/>
    </xf>
  </cellXfs>
  <cellStyles count="2">
    <cellStyle name="Normal" xfId="0" builtinId="0"/>
    <cellStyle name="Normal_Plan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19050</xdr:rowOff>
    </xdr:from>
    <xdr:to>
      <xdr:col>1</xdr:col>
      <xdr:colOff>361950</xdr:colOff>
      <xdr:row>3</xdr:row>
      <xdr:rowOff>57150</xdr:rowOff>
    </xdr:to>
    <xdr:pic>
      <xdr:nvPicPr>
        <xdr:cNvPr id="348447" name="Picture 1" descr="BRASÃO DO MUNICÍPIO">
          <a:extLst>
            <a:ext uri="{FF2B5EF4-FFF2-40B4-BE49-F238E27FC236}">
              <a16:creationId xmlns:a16="http://schemas.microsoft.com/office/drawing/2014/main" xmlns="" id="{00000000-0008-0000-0000-00001F5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9050"/>
          <a:ext cx="6572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1</xdr:col>
      <xdr:colOff>638175</xdr:colOff>
      <xdr:row>4</xdr:row>
      <xdr:rowOff>152400</xdr:rowOff>
    </xdr:to>
    <xdr:pic>
      <xdr:nvPicPr>
        <xdr:cNvPr id="874669" name="Picture 1" descr="BRASÃO DO MUNICÍPIO">
          <a:extLst>
            <a:ext uri="{FF2B5EF4-FFF2-40B4-BE49-F238E27FC236}">
              <a16:creationId xmlns:a16="http://schemas.microsoft.com/office/drawing/2014/main" xmlns="" id="{00000000-0008-0000-0100-0000AD58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9810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0</xdr:rowOff>
    </xdr:from>
    <xdr:to>
      <xdr:col>2</xdr:col>
      <xdr:colOff>428625</xdr:colOff>
      <xdr:row>5</xdr:row>
      <xdr:rowOff>66675</xdr:rowOff>
    </xdr:to>
    <xdr:pic>
      <xdr:nvPicPr>
        <xdr:cNvPr id="1285435" name="Picture 92" descr="BRASÃO DO MUNICÍPIO">
          <a:extLst>
            <a:ext uri="{FF2B5EF4-FFF2-40B4-BE49-F238E27FC236}">
              <a16:creationId xmlns:a16="http://schemas.microsoft.com/office/drawing/2014/main" xmlns="" id="{00000000-0008-0000-0200-00003B9D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1</xdr:col>
      <xdr:colOff>638175</xdr:colOff>
      <xdr:row>4</xdr:row>
      <xdr:rowOff>152400</xdr:rowOff>
    </xdr:to>
    <xdr:pic>
      <xdr:nvPicPr>
        <xdr:cNvPr id="1393759" name="Picture 1" descr="BRASÃO DO MUNICÍPIO">
          <a:extLst>
            <a:ext uri="{FF2B5EF4-FFF2-40B4-BE49-F238E27FC236}">
              <a16:creationId xmlns:a16="http://schemas.microsoft.com/office/drawing/2014/main" xmlns="" id="{00000000-0008-0000-0300-00005F4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9239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5"/>
  <sheetViews>
    <sheetView topLeftCell="A7" zoomScaleNormal="100" workbookViewId="0">
      <selection activeCell="I23" sqref="I23"/>
    </sheetView>
  </sheetViews>
  <sheetFormatPr defaultColWidth="11.42578125" defaultRowHeight="12.75"/>
  <cols>
    <col min="1" max="1" width="6.42578125" style="2" customWidth="1"/>
    <col min="2" max="2" width="26.42578125" style="2" customWidth="1"/>
    <col min="3" max="3" width="18.28515625" style="2" customWidth="1"/>
    <col min="4" max="4" width="18.140625" style="4" customWidth="1"/>
    <col min="5" max="5" width="15.7109375" style="4" customWidth="1"/>
    <col min="6" max="6" width="15.140625" style="3" customWidth="1"/>
    <col min="7" max="7" width="11.42578125" style="2"/>
    <col min="8" max="8" width="12" style="2" bestFit="1" customWidth="1"/>
    <col min="9" max="9" width="11.42578125" style="2"/>
    <col min="10" max="10" width="30" style="2" customWidth="1"/>
    <col min="11" max="16384" width="11.42578125" style="2"/>
  </cols>
  <sheetData>
    <row r="1" spans="1:25" ht="16.5">
      <c r="A1" s="5" t="s">
        <v>25</v>
      </c>
      <c r="B1" s="68"/>
      <c r="C1" s="69"/>
      <c r="D1" s="68"/>
      <c r="E1" s="68"/>
      <c r="F1"/>
      <c r="G1"/>
    </row>
    <row r="2" spans="1:25" ht="16.5">
      <c r="A2" s="5" t="s">
        <v>26</v>
      </c>
      <c r="B2" s="68"/>
      <c r="C2" s="69"/>
      <c r="D2" s="68"/>
      <c r="E2" s="68"/>
      <c r="F2"/>
      <c r="G2"/>
    </row>
    <row r="3" spans="1:25" ht="16.5">
      <c r="A3" s="5" t="s">
        <v>27</v>
      </c>
      <c r="B3" s="68"/>
      <c r="C3" s="69"/>
      <c r="D3" s="68"/>
      <c r="E3" s="68"/>
      <c r="F3"/>
      <c r="G3"/>
    </row>
    <row r="4" spans="1:25">
      <c r="A4" s="70"/>
      <c r="B4" s="68"/>
      <c r="C4" s="69"/>
      <c r="D4" s="68"/>
      <c r="E4" s="68"/>
      <c r="F4"/>
      <c r="G4"/>
    </row>
    <row r="5" spans="1:25" ht="12.75" customHeight="1">
      <c r="A5" s="178" t="s">
        <v>36</v>
      </c>
      <c r="B5" s="178"/>
      <c r="C5" s="178"/>
      <c r="D5" s="178"/>
      <c r="E5" s="178"/>
      <c r="F5" s="178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</row>
    <row r="6" spans="1:25">
      <c r="A6"/>
      <c r="B6"/>
      <c r="C6"/>
      <c r="D6"/>
      <c r="E6"/>
      <c r="F6"/>
      <c r="G6"/>
    </row>
    <row r="7" spans="1:25" ht="15.75">
      <c r="A7" s="179" t="s">
        <v>48</v>
      </c>
      <c r="B7" s="179"/>
      <c r="C7" s="179"/>
      <c r="D7" s="179"/>
      <c r="E7" s="179"/>
      <c r="F7" s="179"/>
      <c r="G7" s="102"/>
    </row>
    <row r="8" spans="1:25">
      <c r="A8"/>
      <c r="B8"/>
      <c r="C8"/>
      <c r="D8"/>
      <c r="E8"/>
      <c r="F8"/>
      <c r="G8"/>
    </row>
    <row r="9" spans="1:25">
      <c r="A9" s="72" t="s">
        <v>1</v>
      </c>
      <c r="B9" s="72" t="s">
        <v>38</v>
      </c>
      <c r="C9" s="72" t="s">
        <v>39</v>
      </c>
      <c r="D9" s="72" t="s">
        <v>40</v>
      </c>
      <c r="E9" s="72" t="s">
        <v>41</v>
      </c>
      <c r="F9" s="72" t="s">
        <v>42</v>
      </c>
      <c r="G9"/>
    </row>
    <row r="10" spans="1:25">
      <c r="A10" s="90">
        <v>1</v>
      </c>
      <c r="B10" s="91" t="s">
        <v>43</v>
      </c>
      <c r="C10" s="92" t="e">
        <f t="shared" ref="C10:C20" si="0">ROUND(F10*0.87,2)</f>
        <v>#REF!</v>
      </c>
      <c r="D10" s="92" t="e">
        <f t="shared" ref="D10:D20" si="1">ROUND(F10*0.013,2)</f>
        <v>#REF!</v>
      </c>
      <c r="E10" s="93"/>
      <c r="F10" s="94" t="e">
        <f>#REF!</f>
        <v>#REF!</v>
      </c>
      <c r="G10"/>
      <c r="H10" s="89"/>
      <c r="J10" s="3"/>
    </row>
    <row r="11" spans="1:25">
      <c r="A11" s="95">
        <v>2</v>
      </c>
      <c r="B11" s="96" t="s">
        <v>9</v>
      </c>
      <c r="C11" s="97" t="e">
        <f t="shared" si="0"/>
        <v>#REF!</v>
      </c>
      <c r="D11" s="97" t="e">
        <f t="shared" si="1"/>
        <v>#REF!</v>
      </c>
      <c r="E11" s="98"/>
      <c r="F11" s="99" t="e">
        <f>#REF!</f>
        <v>#REF!</v>
      </c>
      <c r="G11"/>
      <c r="J11" s="3"/>
    </row>
    <row r="12" spans="1:25">
      <c r="A12" s="95">
        <v>3</v>
      </c>
      <c r="B12" s="96" t="s">
        <v>44</v>
      </c>
      <c r="C12" s="97" t="e">
        <f t="shared" si="0"/>
        <v>#REF!</v>
      </c>
      <c r="D12" s="97" t="e">
        <f t="shared" si="1"/>
        <v>#REF!</v>
      </c>
      <c r="E12" s="98"/>
      <c r="F12" s="99" t="e">
        <f>#REF!</f>
        <v>#REF!</v>
      </c>
      <c r="G12"/>
    </row>
    <row r="13" spans="1:25">
      <c r="A13" s="95">
        <v>4</v>
      </c>
      <c r="B13" s="96" t="s">
        <v>10</v>
      </c>
      <c r="C13" s="97" t="e">
        <f t="shared" si="0"/>
        <v>#REF!</v>
      </c>
      <c r="D13" s="97" t="e">
        <f t="shared" si="1"/>
        <v>#REF!</v>
      </c>
      <c r="E13" s="98"/>
      <c r="F13" s="99" t="e">
        <f>#REF!</f>
        <v>#REF!</v>
      </c>
      <c r="G13"/>
      <c r="J13" s="3"/>
    </row>
    <row r="14" spans="1:25">
      <c r="A14" s="95">
        <v>5</v>
      </c>
      <c r="B14" s="96" t="s">
        <v>34</v>
      </c>
      <c r="C14" s="97" t="e">
        <f t="shared" si="0"/>
        <v>#REF!</v>
      </c>
      <c r="D14" s="97" t="e">
        <f t="shared" si="1"/>
        <v>#REF!</v>
      </c>
      <c r="E14" s="98"/>
      <c r="F14" s="99" t="e">
        <f>#REF!</f>
        <v>#REF!</v>
      </c>
      <c r="G14"/>
    </row>
    <row r="15" spans="1:25">
      <c r="A15" s="95">
        <v>6</v>
      </c>
      <c r="B15" s="96" t="s">
        <v>32</v>
      </c>
      <c r="C15" s="97" t="e">
        <f t="shared" si="0"/>
        <v>#REF!</v>
      </c>
      <c r="D15" s="97" t="e">
        <f t="shared" si="1"/>
        <v>#REF!</v>
      </c>
      <c r="E15" s="98"/>
      <c r="F15" s="99" t="e">
        <f>#REF!</f>
        <v>#REF!</v>
      </c>
      <c r="G15"/>
      <c r="J15" s="3"/>
    </row>
    <row r="16" spans="1:25">
      <c r="A16" s="95">
        <v>7</v>
      </c>
      <c r="B16" s="96" t="s">
        <v>37</v>
      </c>
      <c r="C16" s="97" t="e">
        <f t="shared" si="0"/>
        <v>#REF!</v>
      </c>
      <c r="D16" s="97" t="e">
        <f t="shared" si="1"/>
        <v>#REF!</v>
      </c>
      <c r="E16" s="98"/>
      <c r="F16" s="99" t="e">
        <f>#REF!</f>
        <v>#REF!</v>
      </c>
      <c r="G16"/>
    </row>
    <row r="17" spans="1:10">
      <c r="A17" s="95">
        <v>8</v>
      </c>
      <c r="B17" s="96" t="s">
        <v>11</v>
      </c>
      <c r="C17" s="97" t="e">
        <f t="shared" si="0"/>
        <v>#REF!</v>
      </c>
      <c r="D17" s="97" t="e">
        <f t="shared" si="1"/>
        <v>#REF!</v>
      </c>
      <c r="E17" s="98"/>
      <c r="F17" s="99" t="e">
        <f>#REF!</f>
        <v>#REF!</v>
      </c>
      <c r="G17"/>
    </row>
    <row r="18" spans="1:10" ht="12.75" customHeight="1">
      <c r="A18" s="95">
        <v>9</v>
      </c>
      <c r="B18" s="96" t="s">
        <v>45</v>
      </c>
      <c r="C18" s="97" t="e">
        <f t="shared" si="0"/>
        <v>#REF!</v>
      </c>
      <c r="D18" s="97" t="e">
        <f t="shared" si="1"/>
        <v>#REF!</v>
      </c>
      <c r="E18" s="98"/>
      <c r="F18" s="99" t="e">
        <f>#REF!</f>
        <v>#REF!</v>
      </c>
      <c r="G18"/>
    </row>
    <row r="19" spans="1:10" ht="12.75" customHeight="1">
      <c r="A19" s="95">
        <v>10</v>
      </c>
      <c r="B19" s="96" t="s">
        <v>46</v>
      </c>
      <c r="C19" s="97" t="e">
        <f t="shared" si="0"/>
        <v>#REF!</v>
      </c>
      <c r="D19" s="97" t="e">
        <f t="shared" si="1"/>
        <v>#REF!</v>
      </c>
      <c r="E19" s="98"/>
      <c r="F19" s="99" t="e">
        <f>#REF!</f>
        <v>#REF!</v>
      </c>
      <c r="G19"/>
    </row>
    <row r="20" spans="1:10">
      <c r="A20" s="95">
        <v>11</v>
      </c>
      <c r="B20" s="96" t="s">
        <v>47</v>
      </c>
      <c r="C20" s="97" t="e">
        <f t="shared" si="0"/>
        <v>#REF!</v>
      </c>
      <c r="D20" s="97" t="e">
        <f t="shared" si="1"/>
        <v>#REF!</v>
      </c>
      <c r="E20" s="98"/>
      <c r="F20" s="100" t="e">
        <f>#REF!</f>
        <v>#REF!</v>
      </c>
      <c r="G20"/>
    </row>
    <row r="21" spans="1:10">
      <c r="A21" s="77"/>
      <c r="B21" s="73"/>
      <c r="C21" s="74"/>
      <c r="D21" s="74"/>
      <c r="E21" s="75"/>
      <c r="F21" s="76"/>
      <c r="G21"/>
    </row>
    <row r="22" spans="1:10">
      <c r="A22" s="77"/>
      <c r="B22" s="73"/>
      <c r="C22" s="74"/>
      <c r="D22" s="74"/>
      <c r="E22" s="75"/>
      <c r="F22" s="76"/>
      <c r="G22"/>
    </row>
    <row r="23" spans="1:10">
      <c r="A23" s="77"/>
      <c r="B23" s="73"/>
      <c r="C23" s="74"/>
      <c r="D23" s="74"/>
      <c r="E23" s="75"/>
      <c r="F23" s="76"/>
      <c r="G23"/>
    </row>
    <row r="24" spans="1:10">
      <c r="A24" s="75"/>
      <c r="B24" s="75"/>
      <c r="C24" s="78"/>
      <c r="D24" s="79"/>
      <c r="E24" s="75"/>
      <c r="F24" s="80"/>
      <c r="G24"/>
    </row>
    <row r="25" spans="1:10">
      <c r="A25" s="75"/>
      <c r="B25" s="75"/>
      <c r="C25" s="78"/>
      <c r="D25" s="79"/>
      <c r="E25" s="75"/>
      <c r="F25" s="80"/>
      <c r="G25"/>
    </row>
    <row r="26" spans="1:10">
      <c r="A26" s="75"/>
      <c r="B26" s="75"/>
      <c r="C26" s="78"/>
      <c r="D26" s="79"/>
      <c r="E26" s="75"/>
      <c r="F26" s="80"/>
      <c r="G26"/>
    </row>
    <row r="27" spans="1:10">
      <c r="A27" s="75"/>
      <c r="B27" s="75"/>
      <c r="C27" s="78"/>
      <c r="D27" s="79"/>
      <c r="E27" s="75"/>
      <c r="F27" s="80"/>
      <c r="G27"/>
    </row>
    <row r="28" spans="1:10">
      <c r="A28" s="75"/>
      <c r="B28" s="75"/>
      <c r="C28" s="78"/>
      <c r="D28" s="79"/>
      <c r="E28" s="75"/>
      <c r="F28" s="80"/>
      <c r="G28"/>
    </row>
    <row r="29" spans="1:10">
      <c r="A29" s="75"/>
      <c r="B29" s="75"/>
      <c r="C29" s="78"/>
      <c r="D29" s="79"/>
      <c r="E29" s="75"/>
      <c r="F29" s="80"/>
      <c r="G29"/>
    </row>
    <row r="30" spans="1:10">
      <c r="A30" s="75"/>
      <c r="B30" s="75"/>
      <c r="C30" s="78"/>
      <c r="D30" s="79"/>
      <c r="E30" s="75"/>
      <c r="F30" s="80"/>
      <c r="G30"/>
    </row>
    <row r="31" spans="1:10">
      <c r="A31" s="75"/>
      <c r="B31" s="75"/>
      <c r="C31" s="78"/>
      <c r="D31" s="79"/>
      <c r="E31" s="75"/>
      <c r="F31" s="80"/>
      <c r="G31"/>
      <c r="J31" s="89"/>
    </row>
    <row r="32" spans="1:10">
      <c r="A32" s="75"/>
      <c r="B32" s="75"/>
      <c r="C32" s="78"/>
      <c r="D32" s="79"/>
      <c r="E32" s="75"/>
      <c r="F32" s="80"/>
      <c r="G32"/>
    </row>
    <row r="33" spans="1:10">
      <c r="A33" s="81"/>
      <c r="B33" s="81"/>
      <c r="C33" s="82"/>
      <c r="D33" s="83"/>
      <c r="E33" s="81"/>
      <c r="F33" s="84"/>
      <c r="G33"/>
    </row>
    <row r="34" spans="1:10">
      <c r="A34" s="85" t="s">
        <v>12</v>
      </c>
      <c r="B34" s="86"/>
      <c r="C34" s="87" t="e">
        <f>SUM(C10:C33)+0.02</f>
        <v>#REF!</v>
      </c>
      <c r="D34" s="87" t="e">
        <f>SUM(D10:D33)-0.02</f>
        <v>#REF!</v>
      </c>
      <c r="E34" s="71"/>
      <c r="F34" s="88" t="e">
        <f>SUM(F10:F33)</f>
        <v>#REF!</v>
      </c>
      <c r="G34"/>
    </row>
    <row r="35" spans="1:10">
      <c r="J35" s="89"/>
    </row>
  </sheetData>
  <mergeCells count="2">
    <mergeCell ref="A5:F5"/>
    <mergeCell ref="A7:F7"/>
  </mergeCells>
  <phoneticPr fontId="0" type="noConversion"/>
  <printOptions horizontalCentered="1"/>
  <pageMargins left="0.6692913385826772" right="0.27559055118110237" top="0.98425196850393704" bottom="0.98425196850393704" header="0.51181102362204722" footer="0.51181102362204722"/>
  <pageSetup paperSize="9" orientation="landscape" horizontalDpi="120" verticalDpi="14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99"/>
  <sheetViews>
    <sheetView topLeftCell="A46" zoomScale="120" zoomScaleNormal="120" workbookViewId="0">
      <selection activeCell="F45" sqref="F45:F47"/>
    </sheetView>
  </sheetViews>
  <sheetFormatPr defaultColWidth="11.42578125" defaultRowHeight="12.75"/>
  <cols>
    <col min="1" max="1" width="5.7109375" style="15" customWidth="1"/>
    <col min="2" max="2" width="45.7109375" style="10" customWidth="1"/>
    <col min="3" max="3" width="15.42578125" style="12" customWidth="1"/>
    <col min="4" max="4" width="6.42578125" style="10" customWidth="1"/>
    <col min="5" max="5" width="8.42578125" style="13" customWidth="1"/>
    <col min="6" max="6" width="10.85546875" style="13" customWidth="1"/>
    <col min="7" max="7" width="12.42578125" style="14" customWidth="1"/>
    <col min="8" max="16384" width="11.42578125" style="10"/>
  </cols>
  <sheetData>
    <row r="1" spans="1:8" ht="16.5">
      <c r="A1" s="5" t="s">
        <v>25</v>
      </c>
      <c r="B1" s="8"/>
      <c r="C1" s="9"/>
      <c r="D1" s="8"/>
      <c r="E1" s="8"/>
      <c r="F1" s="8"/>
      <c r="G1" s="8"/>
    </row>
    <row r="2" spans="1:8" ht="16.5">
      <c r="A2" s="5" t="s">
        <v>26</v>
      </c>
      <c r="B2" s="8"/>
      <c r="C2" s="9"/>
      <c r="D2" s="8"/>
      <c r="E2" s="8"/>
      <c r="F2" s="8"/>
      <c r="G2" s="8"/>
    </row>
    <row r="3" spans="1:8" ht="16.5">
      <c r="A3" s="5" t="s">
        <v>27</v>
      </c>
      <c r="B3" s="8"/>
      <c r="C3" s="9"/>
      <c r="D3" s="8"/>
      <c r="E3" s="8"/>
      <c r="F3" s="8"/>
      <c r="G3" s="8"/>
    </row>
    <row r="4" spans="1:8" ht="16.5">
      <c r="A4" s="5"/>
      <c r="B4" s="8"/>
      <c r="C4" s="9"/>
      <c r="D4" s="8"/>
      <c r="E4" s="8"/>
      <c r="F4" s="8"/>
      <c r="G4" s="8"/>
    </row>
    <row r="5" spans="1:8" ht="16.5">
      <c r="A5" s="5"/>
      <c r="B5" s="8"/>
      <c r="C5" s="9"/>
      <c r="D5" s="8"/>
      <c r="E5" s="8"/>
      <c r="F5" s="8"/>
      <c r="G5" s="8"/>
    </row>
    <row r="6" spans="1:8" ht="25.5" customHeight="1">
      <c r="A6" s="187" t="s">
        <v>136</v>
      </c>
      <c r="B6" s="188"/>
      <c r="C6" s="188"/>
      <c r="D6" s="188"/>
      <c r="E6" s="188"/>
      <c r="F6" s="188"/>
      <c r="G6" s="188"/>
    </row>
    <row r="7" spans="1:8" s="16" customFormat="1" ht="15.75">
      <c r="A7" s="189" t="s">
        <v>168</v>
      </c>
      <c r="B7" s="189"/>
      <c r="C7" s="189"/>
      <c r="D7" s="189"/>
      <c r="E7" s="189"/>
      <c r="F7" s="189"/>
      <c r="G7" s="189"/>
    </row>
    <row r="8" spans="1:8" ht="15" customHeight="1">
      <c r="A8" s="190"/>
      <c r="B8" s="190"/>
      <c r="C8" s="190"/>
      <c r="D8" s="190"/>
      <c r="E8" s="190"/>
      <c r="F8" s="190"/>
      <c r="G8" s="26" t="s">
        <v>137</v>
      </c>
    </row>
    <row r="9" spans="1:8" s="7" customFormat="1" ht="17.25" customHeight="1">
      <c r="A9" s="6" t="s">
        <v>13</v>
      </c>
      <c r="B9" s="6" t="s">
        <v>14</v>
      </c>
      <c r="C9" s="127" t="s">
        <v>49</v>
      </c>
      <c r="D9" s="6" t="s">
        <v>15</v>
      </c>
      <c r="E9" s="106" t="s">
        <v>16</v>
      </c>
      <c r="F9" s="106" t="s">
        <v>17</v>
      </c>
      <c r="G9" s="106" t="s">
        <v>18</v>
      </c>
    </row>
    <row r="10" spans="1:8" s="1" customFormat="1" ht="27.75" customHeight="1">
      <c r="A10" s="72">
        <v>1</v>
      </c>
      <c r="B10" s="191" t="s">
        <v>141</v>
      </c>
      <c r="C10" s="192"/>
      <c r="D10" s="192"/>
      <c r="E10" s="192"/>
      <c r="F10" s="192"/>
      <c r="G10" s="193"/>
    </row>
    <row r="11" spans="1:8" s="1" customFormat="1" ht="12.75" customHeight="1">
      <c r="A11" s="152" t="s">
        <v>28</v>
      </c>
      <c r="B11" s="107" t="s">
        <v>52</v>
      </c>
      <c r="C11" s="108"/>
      <c r="D11" s="108"/>
      <c r="E11" s="108"/>
      <c r="F11" s="108"/>
      <c r="G11" s="109"/>
    </row>
    <row r="12" spans="1:8" ht="22.5">
      <c r="A12" s="113" t="s">
        <v>55</v>
      </c>
      <c r="B12" s="35" t="s">
        <v>112</v>
      </c>
      <c r="C12" s="113" t="s">
        <v>50</v>
      </c>
      <c r="D12" s="113" t="s">
        <v>19</v>
      </c>
      <c r="E12" s="114">
        <v>4.5</v>
      </c>
      <c r="F12" s="114"/>
      <c r="G12" s="114">
        <f t="shared" ref="G12:G19" si="0">ROUND(E12*F12,2)</f>
        <v>0</v>
      </c>
      <c r="H12" s="148"/>
    </row>
    <row r="13" spans="1:8" ht="22.5">
      <c r="A13" s="25" t="s">
        <v>56</v>
      </c>
      <c r="B13" s="23" t="s">
        <v>116</v>
      </c>
      <c r="C13" s="25">
        <v>10776</v>
      </c>
      <c r="D13" s="25" t="s">
        <v>54</v>
      </c>
      <c r="E13" s="112">
        <v>4</v>
      </c>
      <c r="F13" s="112"/>
      <c r="G13" s="112">
        <f t="shared" si="0"/>
        <v>0</v>
      </c>
      <c r="H13" s="148"/>
    </row>
    <row r="14" spans="1:8" ht="22.5">
      <c r="A14" s="25" t="s">
        <v>57</v>
      </c>
      <c r="B14" s="23" t="s">
        <v>117</v>
      </c>
      <c r="C14" s="25">
        <v>10778</v>
      </c>
      <c r="D14" s="25" t="s">
        <v>54</v>
      </c>
      <c r="E14" s="112">
        <v>4</v>
      </c>
      <c r="F14" s="112"/>
      <c r="G14" s="112">
        <f>ROUND(E14*F14,2)</f>
        <v>0</v>
      </c>
      <c r="H14" s="148"/>
    </row>
    <row r="15" spans="1:8" ht="22.5">
      <c r="A15" s="25" t="s">
        <v>58</v>
      </c>
      <c r="B15" s="23" t="s">
        <v>97</v>
      </c>
      <c r="C15" s="25">
        <v>93214</v>
      </c>
      <c r="D15" s="25" t="s">
        <v>85</v>
      </c>
      <c r="E15" s="112">
        <v>1</v>
      </c>
      <c r="F15" s="112"/>
      <c r="G15" s="112">
        <f>ROUND(E15*F15,2)</f>
        <v>0</v>
      </c>
      <c r="H15" s="148"/>
    </row>
    <row r="16" spans="1:8" ht="33.75">
      <c r="A16" s="25" t="s">
        <v>59</v>
      </c>
      <c r="B16" s="23" t="s">
        <v>119</v>
      </c>
      <c r="C16" s="25">
        <v>84126</v>
      </c>
      <c r="D16" s="25" t="s">
        <v>19</v>
      </c>
      <c r="E16" s="112">
        <v>18</v>
      </c>
      <c r="F16" s="112"/>
      <c r="G16" s="112">
        <f>ROUND(E16*F16,2)</f>
        <v>0</v>
      </c>
      <c r="H16" s="148"/>
    </row>
    <row r="17" spans="1:8" ht="22.5">
      <c r="A17" s="25" t="s">
        <v>60</v>
      </c>
      <c r="B17" s="23" t="s">
        <v>138</v>
      </c>
      <c r="C17" s="25">
        <v>13521</v>
      </c>
      <c r="D17" s="25" t="s">
        <v>85</v>
      </c>
      <c r="E17" s="112">
        <v>4</v>
      </c>
      <c r="F17" s="112"/>
      <c r="G17" s="112">
        <f>ROUND(E17*F17,2)</f>
        <v>0</v>
      </c>
      <c r="H17" s="148"/>
    </row>
    <row r="18" spans="1:8" ht="12.75" customHeight="1">
      <c r="A18" s="25" t="s">
        <v>61</v>
      </c>
      <c r="B18" s="23" t="s">
        <v>120</v>
      </c>
      <c r="C18" s="25">
        <v>34723</v>
      </c>
      <c r="D18" s="25" t="s">
        <v>19</v>
      </c>
      <c r="E18" s="112">
        <v>0.5</v>
      </c>
      <c r="F18" s="112"/>
      <c r="G18" s="112">
        <f t="shared" si="0"/>
        <v>0</v>
      </c>
    </row>
    <row r="19" spans="1:8" s="13" customFormat="1" ht="22.5">
      <c r="A19" s="25" t="s">
        <v>62</v>
      </c>
      <c r="B19" s="136" t="s">
        <v>99</v>
      </c>
      <c r="C19" s="110">
        <v>99063</v>
      </c>
      <c r="D19" s="110" t="s">
        <v>21</v>
      </c>
      <c r="E19" s="111">
        <v>227.05</v>
      </c>
      <c r="F19" s="111"/>
      <c r="G19" s="111">
        <f t="shared" si="0"/>
        <v>0</v>
      </c>
      <c r="H19" s="10"/>
    </row>
    <row r="20" spans="1:8" s="13" customFormat="1">
      <c r="A20" s="121"/>
      <c r="B20" s="149"/>
      <c r="C20" s="150"/>
      <c r="D20" s="150"/>
      <c r="E20" s="151"/>
      <c r="F20" s="159" t="s">
        <v>51</v>
      </c>
      <c r="G20" s="106">
        <f>SUM(G12:G19)</f>
        <v>0</v>
      </c>
      <c r="H20" s="10"/>
    </row>
    <row r="21" spans="1:8" s="13" customFormat="1">
      <c r="A21" s="154"/>
      <c r="B21" s="155"/>
      <c r="C21" s="156"/>
      <c r="D21" s="156"/>
      <c r="E21" s="157"/>
      <c r="F21" s="158"/>
      <c r="G21" s="147"/>
      <c r="H21" s="10"/>
    </row>
    <row r="22" spans="1:8" s="13" customFormat="1">
      <c r="A22" s="6" t="s">
        <v>22</v>
      </c>
      <c r="B22" s="107" t="s">
        <v>53</v>
      </c>
      <c r="C22" s="108"/>
      <c r="D22" s="108"/>
      <c r="E22" s="108"/>
      <c r="F22" s="108"/>
      <c r="G22" s="109"/>
      <c r="H22" s="10"/>
    </row>
    <row r="23" spans="1:8" s="13" customFormat="1" ht="22.5">
      <c r="A23" s="113" t="s">
        <v>63</v>
      </c>
      <c r="B23" s="35" t="s">
        <v>100</v>
      </c>
      <c r="C23" s="113" t="s">
        <v>73</v>
      </c>
      <c r="D23" s="113" t="s">
        <v>20</v>
      </c>
      <c r="E23" s="114">
        <v>462.02</v>
      </c>
      <c r="F23" s="114"/>
      <c r="G23" s="114">
        <f t="shared" ref="G23:G32" si="1">ROUND(E23*F23,2)</f>
        <v>0</v>
      </c>
      <c r="H23" s="10"/>
    </row>
    <row r="24" spans="1:8" s="13" customFormat="1" ht="15" customHeight="1">
      <c r="A24" s="25" t="s">
        <v>64</v>
      </c>
      <c r="B24" s="23" t="s">
        <v>101</v>
      </c>
      <c r="C24" s="25">
        <v>72961</v>
      </c>
      <c r="D24" s="25" t="s">
        <v>19</v>
      </c>
      <c r="E24" s="112">
        <v>1540.06</v>
      </c>
      <c r="F24" s="112"/>
      <c r="G24" s="112">
        <f t="shared" si="1"/>
        <v>0</v>
      </c>
      <c r="H24" s="10"/>
    </row>
    <row r="25" spans="1:8" s="13" customFormat="1" ht="22.5">
      <c r="A25" s="25" t="s">
        <v>65</v>
      </c>
      <c r="B25" s="23" t="s">
        <v>121</v>
      </c>
      <c r="C25" s="25">
        <v>93358</v>
      </c>
      <c r="D25" s="25" t="s">
        <v>20</v>
      </c>
      <c r="E25" s="112">
        <v>84</v>
      </c>
      <c r="F25" s="112"/>
      <c r="G25" s="112">
        <f t="shared" si="1"/>
        <v>0</v>
      </c>
      <c r="H25" s="10"/>
    </row>
    <row r="26" spans="1:8" s="13" customFormat="1" ht="22.5" customHeight="1">
      <c r="A26" s="25" t="s">
        <v>66</v>
      </c>
      <c r="B26" s="23" t="s">
        <v>102</v>
      </c>
      <c r="C26" s="25">
        <v>90106</v>
      </c>
      <c r="D26" s="25" t="s">
        <v>20</v>
      </c>
      <c r="E26" s="112">
        <v>598.95000000000005</v>
      </c>
      <c r="F26" s="112"/>
      <c r="G26" s="112">
        <f t="shared" si="1"/>
        <v>0</v>
      </c>
      <c r="H26" s="10"/>
    </row>
    <row r="27" spans="1:8" s="13" customFormat="1" ht="22.5">
      <c r="A27" s="25" t="s">
        <v>67</v>
      </c>
      <c r="B27" s="23" t="s">
        <v>103</v>
      </c>
      <c r="C27" s="25">
        <v>93379</v>
      </c>
      <c r="D27" s="25" t="s">
        <v>20</v>
      </c>
      <c r="E27" s="112">
        <v>526.5</v>
      </c>
      <c r="F27" s="112"/>
      <c r="G27" s="112">
        <f t="shared" si="1"/>
        <v>0</v>
      </c>
      <c r="H27" s="10"/>
    </row>
    <row r="28" spans="1:8" s="13" customFormat="1">
      <c r="A28" s="25" t="s">
        <v>68</v>
      </c>
      <c r="B28" s="23" t="s">
        <v>104</v>
      </c>
      <c r="C28" s="25">
        <v>79482</v>
      </c>
      <c r="D28" s="25" t="s">
        <v>20</v>
      </c>
      <c r="E28" s="112">
        <v>152.66999999999999</v>
      </c>
      <c r="F28" s="112"/>
      <c r="G28" s="112">
        <f t="shared" si="1"/>
        <v>0</v>
      </c>
      <c r="H28" s="10"/>
    </row>
    <row r="29" spans="1:8" s="13" customFormat="1">
      <c r="A29" s="25" t="s">
        <v>69</v>
      </c>
      <c r="B29" s="23" t="s">
        <v>105</v>
      </c>
      <c r="C29" s="25" t="s">
        <v>74</v>
      </c>
      <c r="D29" s="25" t="s">
        <v>76</v>
      </c>
      <c r="E29" s="112">
        <v>704</v>
      </c>
      <c r="F29" s="112"/>
      <c r="G29" s="112">
        <f t="shared" si="1"/>
        <v>0</v>
      </c>
      <c r="H29" s="10"/>
    </row>
    <row r="30" spans="1:8" s="13" customFormat="1" ht="22.5">
      <c r="A30" s="25" t="s">
        <v>70</v>
      </c>
      <c r="B30" s="23" t="s">
        <v>106</v>
      </c>
      <c r="C30" s="25" t="s">
        <v>75</v>
      </c>
      <c r="D30" s="25" t="s">
        <v>20</v>
      </c>
      <c r="E30" s="112">
        <v>1316.72</v>
      </c>
      <c r="F30" s="112"/>
      <c r="G30" s="112">
        <f t="shared" si="1"/>
        <v>0</v>
      </c>
      <c r="H30" s="10"/>
    </row>
    <row r="31" spans="1:8" s="13" customFormat="1" ht="22.5">
      <c r="A31" s="25" t="s">
        <v>71</v>
      </c>
      <c r="B31" s="23" t="s">
        <v>107</v>
      </c>
      <c r="C31" s="25">
        <v>97912</v>
      </c>
      <c r="D31" s="25" t="s">
        <v>77</v>
      </c>
      <c r="E31" s="112">
        <v>6583.6</v>
      </c>
      <c r="F31" s="112"/>
      <c r="G31" s="112">
        <f t="shared" si="1"/>
        <v>0</v>
      </c>
      <c r="H31" s="10"/>
    </row>
    <row r="32" spans="1:8" s="13" customFormat="1" ht="22.5">
      <c r="A32" s="115" t="s">
        <v>72</v>
      </c>
      <c r="B32" s="35" t="s">
        <v>108</v>
      </c>
      <c r="C32" s="110">
        <v>72882</v>
      </c>
      <c r="D32" s="110" t="s">
        <v>77</v>
      </c>
      <c r="E32" s="111">
        <v>344.83</v>
      </c>
      <c r="F32" s="111"/>
      <c r="G32" s="111">
        <f t="shared" si="1"/>
        <v>0</v>
      </c>
      <c r="H32" s="10"/>
    </row>
    <row r="33" spans="1:8" s="13" customFormat="1">
      <c r="A33" s="121"/>
      <c r="B33" s="149"/>
      <c r="C33" s="150"/>
      <c r="D33" s="150"/>
      <c r="E33" s="151"/>
      <c r="F33" s="159" t="s">
        <v>51</v>
      </c>
      <c r="G33" s="106">
        <f>SUM(G23:G32)</f>
        <v>0</v>
      </c>
      <c r="H33" s="10"/>
    </row>
    <row r="34" spans="1:8" s="13" customFormat="1">
      <c r="A34" s="154"/>
      <c r="B34" s="155"/>
      <c r="C34" s="156"/>
      <c r="D34" s="156"/>
      <c r="E34" s="157"/>
      <c r="F34" s="158"/>
      <c r="G34" s="147"/>
      <c r="H34" s="10"/>
    </row>
    <row r="35" spans="1:8" s="13" customFormat="1">
      <c r="A35" s="6" t="s">
        <v>23</v>
      </c>
      <c r="B35" s="107" t="s">
        <v>122</v>
      </c>
      <c r="C35" s="108"/>
      <c r="D35" s="108"/>
      <c r="E35" s="108"/>
      <c r="F35" s="108"/>
      <c r="G35" s="109"/>
      <c r="H35" s="10"/>
    </row>
    <row r="36" spans="1:8" s="13" customFormat="1" ht="22.5">
      <c r="A36" s="113" t="s">
        <v>79</v>
      </c>
      <c r="B36" s="35" t="s">
        <v>109</v>
      </c>
      <c r="C36" s="113">
        <v>95565</v>
      </c>
      <c r="D36" s="113" t="s">
        <v>21</v>
      </c>
      <c r="E36" s="114">
        <v>333</v>
      </c>
      <c r="F36" s="114"/>
      <c r="G36" s="114">
        <f t="shared" ref="G36:G41" si="2">ROUND(E36*F36,2)</f>
        <v>0</v>
      </c>
      <c r="H36" s="10"/>
    </row>
    <row r="37" spans="1:8" s="13" customFormat="1" ht="22.5">
      <c r="A37" s="25" t="s">
        <v>80</v>
      </c>
      <c r="B37" s="23" t="s">
        <v>139</v>
      </c>
      <c r="C37" s="25">
        <v>92212</v>
      </c>
      <c r="D37" s="25" t="s">
        <v>21</v>
      </c>
      <c r="E37" s="112">
        <v>83</v>
      </c>
      <c r="F37" s="112"/>
      <c r="G37" s="112">
        <f t="shared" si="2"/>
        <v>0</v>
      </c>
      <c r="H37" s="10"/>
    </row>
    <row r="38" spans="1:8" s="13" customFormat="1" ht="33.75">
      <c r="A38" s="25" t="s">
        <v>81</v>
      </c>
      <c r="B38" s="23" t="s">
        <v>123</v>
      </c>
      <c r="C38" s="25">
        <v>98415</v>
      </c>
      <c r="D38" s="25" t="s">
        <v>85</v>
      </c>
      <c r="E38" s="112">
        <v>5</v>
      </c>
      <c r="F38" s="112"/>
      <c r="G38" s="112">
        <f t="shared" si="2"/>
        <v>0</v>
      </c>
      <c r="H38" s="10"/>
    </row>
    <row r="39" spans="1:8" s="13" customFormat="1" ht="45">
      <c r="A39" s="25" t="s">
        <v>82</v>
      </c>
      <c r="B39" s="23" t="s">
        <v>110</v>
      </c>
      <c r="C39" s="25">
        <v>83627</v>
      </c>
      <c r="D39" s="25" t="s">
        <v>85</v>
      </c>
      <c r="E39" s="112">
        <v>5</v>
      </c>
      <c r="F39" s="112"/>
      <c r="G39" s="112">
        <f t="shared" si="2"/>
        <v>0</v>
      </c>
      <c r="H39" s="10"/>
    </row>
    <row r="40" spans="1:8" s="13" customFormat="1" ht="33.75">
      <c r="A40" s="25" t="s">
        <v>83</v>
      </c>
      <c r="B40" s="23" t="s">
        <v>124</v>
      </c>
      <c r="C40" s="25">
        <v>73714</v>
      </c>
      <c r="D40" s="25" t="s">
        <v>85</v>
      </c>
      <c r="E40" s="112">
        <v>32</v>
      </c>
      <c r="F40" s="112"/>
      <c r="G40" s="112">
        <f t="shared" si="2"/>
        <v>0</v>
      </c>
      <c r="H40" s="10"/>
    </row>
    <row r="41" spans="1:8" s="13" customFormat="1" ht="33.75" customHeight="1">
      <c r="A41" s="143" t="s">
        <v>84</v>
      </c>
      <c r="B41" s="144" t="s">
        <v>125</v>
      </c>
      <c r="C41" s="143" t="s">
        <v>115</v>
      </c>
      <c r="D41" s="143" t="s">
        <v>85</v>
      </c>
      <c r="E41" s="145">
        <v>2</v>
      </c>
      <c r="F41" s="145"/>
      <c r="G41" s="145">
        <f t="shared" si="2"/>
        <v>0</v>
      </c>
      <c r="H41" s="10"/>
    </row>
    <row r="42" spans="1:8" s="13" customFormat="1">
      <c r="A42" s="121"/>
      <c r="B42" s="149"/>
      <c r="C42" s="150"/>
      <c r="D42" s="150"/>
      <c r="E42" s="151"/>
      <c r="F42" s="159" t="s">
        <v>51</v>
      </c>
      <c r="G42" s="106">
        <f>SUM(G36:G41)</f>
        <v>0</v>
      </c>
      <c r="H42" s="10"/>
    </row>
    <row r="43" spans="1:8" s="13" customFormat="1">
      <c r="A43" s="154"/>
      <c r="B43" s="155"/>
      <c r="C43" s="156"/>
      <c r="D43" s="156"/>
      <c r="E43" s="157"/>
      <c r="F43" s="158"/>
      <c r="G43" s="160"/>
      <c r="H43" s="10"/>
    </row>
    <row r="44" spans="1:8" s="13" customFormat="1">
      <c r="A44" s="174" t="s">
        <v>24</v>
      </c>
      <c r="B44" s="175" t="s">
        <v>86</v>
      </c>
      <c r="C44" s="176"/>
      <c r="D44" s="176"/>
      <c r="E44" s="176"/>
      <c r="F44" s="176"/>
      <c r="G44" s="177"/>
      <c r="H44" s="10"/>
    </row>
    <row r="45" spans="1:8" s="13" customFormat="1" ht="36.75" customHeight="1">
      <c r="A45" s="140" t="s">
        <v>87</v>
      </c>
      <c r="B45" s="141" t="s">
        <v>126</v>
      </c>
      <c r="C45" s="140" t="s">
        <v>90</v>
      </c>
      <c r="D45" s="140" t="s">
        <v>19</v>
      </c>
      <c r="E45" s="142">
        <v>1540.06</v>
      </c>
      <c r="F45" s="142"/>
      <c r="G45" s="142">
        <f>ROUND(E45*F45,2)</f>
        <v>0</v>
      </c>
      <c r="H45" s="10"/>
    </row>
    <row r="46" spans="1:8" s="13" customFormat="1" ht="22.5">
      <c r="A46" s="137" t="s">
        <v>88</v>
      </c>
      <c r="B46" s="138" t="s">
        <v>111</v>
      </c>
      <c r="C46" s="137">
        <v>96396</v>
      </c>
      <c r="D46" s="137" t="s">
        <v>20</v>
      </c>
      <c r="E46" s="139">
        <v>154.01</v>
      </c>
      <c r="F46" s="139"/>
      <c r="G46" s="139">
        <f>ROUND(E46*F46,2)</f>
        <v>0</v>
      </c>
      <c r="H46" s="10"/>
    </row>
    <row r="47" spans="1:8" s="13" customFormat="1" ht="22.5">
      <c r="A47" s="115" t="s">
        <v>89</v>
      </c>
      <c r="B47" s="24" t="s">
        <v>127</v>
      </c>
      <c r="C47" s="115">
        <v>94265</v>
      </c>
      <c r="D47" s="115" t="s">
        <v>21</v>
      </c>
      <c r="E47" s="116">
        <v>214.53</v>
      </c>
      <c r="F47" s="116"/>
      <c r="G47" s="116">
        <f>ROUND(E47*F47,2)</f>
        <v>0</v>
      </c>
      <c r="H47" s="10"/>
    </row>
    <row r="48" spans="1:8" s="13" customFormat="1">
      <c r="A48" s="121"/>
      <c r="B48" s="1"/>
      <c r="C48" s="103"/>
      <c r="D48" s="103"/>
      <c r="E48" s="104"/>
      <c r="F48" s="105" t="s">
        <v>51</v>
      </c>
      <c r="G48" s="106">
        <f>SUM(G45:G47)</f>
        <v>0</v>
      </c>
      <c r="H48" s="10"/>
    </row>
    <row r="49" spans="1:8" s="13" customFormat="1">
      <c r="A49" s="161"/>
      <c r="B49" s="1"/>
      <c r="C49" s="103"/>
      <c r="D49" s="103"/>
      <c r="E49" s="104"/>
      <c r="F49" s="105"/>
      <c r="G49" s="153"/>
      <c r="H49" s="10"/>
    </row>
    <row r="50" spans="1:8" s="13" customFormat="1">
      <c r="A50" s="117"/>
      <c r="B50" s="118"/>
      <c r="C50" s="119"/>
      <c r="D50" s="119"/>
      <c r="E50" s="194"/>
      <c r="F50" s="194"/>
      <c r="G50" s="120"/>
      <c r="H50" s="10"/>
    </row>
    <row r="51" spans="1:8" s="13" customFormat="1" ht="15" customHeight="1">
      <c r="A51" s="124"/>
      <c r="B51" s="122"/>
      <c r="C51" s="122"/>
      <c r="D51" s="183" t="s">
        <v>91</v>
      </c>
      <c r="E51" s="183"/>
      <c r="F51" s="184"/>
      <c r="G51" s="123">
        <f>+G48+G42+G33+G20</f>
        <v>0</v>
      </c>
      <c r="H51" s="10"/>
    </row>
    <row r="52" spans="1:8" s="13" customFormat="1">
      <c r="A52" s="15"/>
      <c r="B52" s="10"/>
      <c r="C52" s="12"/>
      <c r="D52" s="12"/>
      <c r="G52" s="14"/>
      <c r="H52" s="10"/>
    </row>
    <row r="53" spans="1:8" s="13" customFormat="1">
      <c r="A53" s="185" t="s">
        <v>118</v>
      </c>
      <c r="B53" s="186"/>
      <c r="C53" s="186"/>
      <c r="D53" s="186"/>
      <c r="E53" s="186"/>
      <c r="F53" s="186"/>
      <c r="G53" s="186"/>
      <c r="H53" s="10"/>
    </row>
    <row r="54" spans="1:8" s="13" customFormat="1">
      <c r="A54" s="15"/>
      <c r="B54" s="10"/>
      <c r="C54" s="12"/>
      <c r="D54" s="12"/>
      <c r="G54" s="14"/>
      <c r="H54" s="10"/>
    </row>
    <row r="55" spans="1:8" s="13" customFormat="1">
      <c r="A55" s="15"/>
      <c r="B55" s="10"/>
      <c r="C55" s="12"/>
      <c r="D55" s="12"/>
      <c r="G55" s="14"/>
      <c r="H55" s="10"/>
    </row>
    <row r="56" spans="1:8" s="13" customFormat="1">
      <c r="A56" s="15"/>
      <c r="B56" s="10"/>
      <c r="C56" s="180"/>
      <c r="D56" s="180"/>
      <c r="E56" s="180"/>
      <c r="F56" s="180"/>
      <c r="G56" s="14"/>
      <c r="H56" s="10"/>
    </row>
    <row r="57" spans="1:8" s="13" customFormat="1" ht="15">
      <c r="A57" s="15"/>
      <c r="B57" s="10"/>
      <c r="C57" s="181"/>
      <c r="D57" s="181"/>
      <c r="E57" s="181"/>
      <c r="F57" s="181"/>
      <c r="G57" s="14"/>
      <c r="H57" s="10"/>
    </row>
    <row r="58" spans="1:8" s="13" customFormat="1">
      <c r="A58" s="15"/>
      <c r="B58" s="237" t="s">
        <v>167</v>
      </c>
      <c r="C58" s="237"/>
      <c r="D58" s="237"/>
      <c r="E58" s="237"/>
      <c r="F58" s="237"/>
      <c r="G58" s="14"/>
      <c r="H58" s="10"/>
    </row>
    <row r="59" spans="1:8" s="13" customFormat="1">
      <c r="A59" s="15"/>
      <c r="B59" s="10"/>
      <c r="C59" s="12"/>
      <c r="D59" s="12"/>
      <c r="G59" s="14"/>
      <c r="H59" s="10"/>
    </row>
    <row r="60" spans="1:8" s="13" customFormat="1">
      <c r="A60" s="15"/>
      <c r="B60" s="10"/>
      <c r="C60" s="12"/>
      <c r="D60" s="12"/>
      <c r="G60" s="14"/>
      <c r="H60" s="10"/>
    </row>
    <row r="61" spans="1:8" s="13" customFormat="1">
      <c r="A61" s="15"/>
      <c r="B61" s="10"/>
      <c r="C61" s="12"/>
      <c r="D61" s="12"/>
      <c r="G61" s="14"/>
      <c r="H61" s="10"/>
    </row>
    <row r="62" spans="1:8" s="13" customFormat="1">
      <c r="A62" s="15"/>
      <c r="B62" s="10"/>
      <c r="C62" s="12"/>
      <c r="D62" s="12"/>
      <c r="G62" s="14"/>
      <c r="H62" s="10"/>
    </row>
    <row r="63" spans="1:8" s="13" customFormat="1">
      <c r="A63" s="15"/>
      <c r="B63" s="10"/>
      <c r="C63" s="12"/>
      <c r="D63" s="12"/>
      <c r="G63" s="14"/>
      <c r="H63" s="10"/>
    </row>
    <row r="64" spans="1:8" s="13" customFormat="1">
      <c r="A64" s="15"/>
      <c r="B64" s="10"/>
      <c r="C64" s="12"/>
      <c r="D64" s="12"/>
      <c r="G64" s="14"/>
      <c r="H64" s="10"/>
    </row>
    <row r="65" spans="1:8" s="13" customFormat="1">
      <c r="A65" s="15"/>
      <c r="B65" s="10"/>
      <c r="C65" s="12"/>
      <c r="D65" s="12"/>
      <c r="G65" s="14"/>
      <c r="H65" s="10"/>
    </row>
    <row r="66" spans="1:8" s="13" customFormat="1">
      <c r="A66" s="15"/>
      <c r="B66" s="10"/>
      <c r="C66" s="12"/>
      <c r="D66" s="12"/>
      <c r="G66" s="14"/>
      <c r="H66" s="10"/>
    </row>
    <row r="67" spans="1:8" s="13" customFormat="1">
      <c r="A67" s="15"/>
      <c r="B67" s="10"/>
      <c r="C67" s="12"/>
      <c r="D67" s="12"/>
      <c r="G67" s="14"/>
      <c r="H67" s="10"/>
    </row>
    <row r="68" spans="1:8" s="13" customFormat="1">
      <c r="A68" s="15"/>
      <c r="B68" s="10"/>
      <c r="C68" s="12"/>
      <c r="D68" s="12"/>
      <c r="G68" s="14"/>
      <c r="H68" s="10"/>
    </row>
    <row r="69" spans="1:8" s="13" customFormat="1">
      <c r="A69" s="15"/>
      <c r="B69" s="10"/>
      <c r="C69" s="12"/>
      <c r="D69" s="12"/>
      <c r="G69" s="14"/>
      <c r="H69" s="10"/>
    </row>
    <row r="70" spans="1:8" s="13" customFormat="1">
      <c r="A70" s="15"/>
      <c r="B70" s="10"/>
      <c r="C70" s="12"/>
      <c r="D70" s="12"/>
      <c r="G70" s="14"/>
      <c r="H70" s="10"/>
    </row>
    <row r="71" spans="1:8" s="13" customFormat="1">
      <c r="A71" s="15"/>
      <c r="B71" s="10"/>
      <c r="C71" s="12"/>
      <c r="D71" s="12"/>
      <c r="G71" s="14"/>
      <c r="H71" s="10"/>
    </row>
    <row r="72" spans="1:8" s="13" customFormat="1">
      <c r="A72" s="15"/>
      <c r="B72" s="10"/>
      <c r="C72" s="12"/>
      <c r="D72" s="12"/>
      <c r="G72" s="14"/>
      <c r="H72" s="10"/>
    </row>
    <row r="73" spans="1:8" s="13" customFormat="1">
      <c r="A73" s="15"/>
      <c r="B73" s="10"/>
      <c r="C73" s="12"/>
      <c r="D73" s="12"/>
      <c r="G73" s="14"/>
      <c r="H73" s="10"/>
    </row>
    <row r="74" spans="1:8" s="13" customFormat="1">
      <c r="A74" s="15"/>
      <c r="B74" s="10"/>
      <c r="C74" s="12"/>
      <c r="D74" s="12"/>
      <c r="G74" s="14"/>
      <c r="H74" s="10"/>
    </row>
    <row r="75" spans="1:8" s="13" customFormat="1">
      <c r="A75" s="15"/>
      <c r="B75" s="10"/>
      <c r="C75" s="12"/>
      <c r="D75" s="12"/>
      <c r="G75" s="14"/>
      <c r="H75" s="10"/>
    </row>
    <row r="76" spans="1:8" s="13" customFormat="1">
      <c r="A76" s="15"/>
      <c r="B76" s="10"/>
      <c r="C76" s="12"/>
      <c r="D76" s="12"/>
      <c r="G76" s="14"/>
      <c r="H76" s="10"/>
    </row>
    <row r="77" spans="1:8" s="13" customFormat="1">
      <c r="A77" s="15"/>
      <c r="B77" s="10"/>
      <c r="C77" s="12"/>
      <c r="D77" s="12"/>
      <c r="G77" s="14"/>
      <c r="H77" s="10"/>
    </row>
    <row r="78" spans="1:8" s="13" customFormat="1">
      <c r="A78" s="15"/>
      <c r="B78" s="10"/>
      <c r="C78" s="12"/>
      <c r="D78" s="12"/>
      <c r="G78" s="14"/>
      <c r="H78" s="10"/>
    </row>
    <row r="79" spans="1:8" s="13" customFormat="1">
      <c r="A79" s="15"/>
      <c r="B79" s="10"/>
      <c r="C79" s="12"/>
      <c r="D79" s="12"/>
      <c r="G79" s="14"/>
      <c r="H79" s="10"/>
    </row>
    <row r="80" spans="1:8" s="13" customFormat="1">
      <c r="A80" s="15"/>
      <c r="B80" s="10"/>
      <c r="C80" s="12"/>
      <c r="D80" s="12"/>
      <c r="G80" s="14"/>
      <c r="H80" s="10"/>
    </row>
    <row r="81" spans="1:8" s="13" customFormat="1">
      <c r="A81" s="15"/>
      <c r="B81" s="10"/>
      <c r="C81" s="12"/>
      <c r="D81" s="12"/>
      <c r="G81" s="14"/>
      <c r="H81" s="10"/>
    </row>
    <row r="82" spans="1:8" s="13" customFormat="1">
      <c r="A82" s="15"/>
      <c r="B82" s="10"/>
      <c r="C82" s="12"/>
      <c r="D82" s="12"/>
      <c r="G82" s="14"/>
      <c r="H82" s="10"/>
    </row>
    <row r="83" spans="1:8" s="13" customFormat="1">
      <c r="A83" s="15"/>
      <c r="B83" s="10"/>
      <c r="C83" s="12"/>
      <c r="D83" s="12"/>
      <c r="G83" s="14"/>
      <c r="H83" s="10"/>
    </row>
    <row r="84" spans="1:8" s="13" customFormat="1">
      <c r="A84" s="15"/>
      <c r="B84" s="10"/>
      <c r="C84" s="12"/>
      <c r="D84" s="12"/>
      <c r="G84" s="14"/>
      <c r="H84" s="10"/>
    </row>
    <row r="85" spans="1:8" s="13" customFormat="1">
      <c r="A85" s="15"/>
      <c r="B85" s="10"/>
      <c r="C85" s="12"/>
      <c r="D85" s="12"/>
      <c r="G85" s="14"/>
      <c r="H85" s="10"/>
    </row>
    <row r="86" spans="1:8" s="13" customFormat="1">
      <c r="A86" s="15"/>
      <c r="B86" s="10"/>
      <c r="C86" s="12"/>
      <c r="D86" s="12"/>
      <c r="G86" s="14"/>
      <c r="H86" s="10"/>
    </row>
    <row r="87" spans="1:8" s="13" customFormat="1">
      <c r="A87" s="15"/>
      <c r="B87" s="10"/>
      <c r="C87" s="12"/>
      <c r="D87" s="12"/>
      <c r="G87" s="14"/>
      <c r="H87" s="10"/>
    </row>
    <row r="88" spans="1:8" s="13" customFormat="1">
      <c r="A88" s="15"/>
      <c r="B88" s="10"/>
      <c r="C88" s="12"/>
      <c r="D88" s="12"/>
      <c r="G88" s="14"/>
      <c r="H88" s="10"/>
    </row>
    <row r="89" spans="1:8" s="13" customFormat="1">
      <c r="A89" s="15"/>
      <c r="B89" s="10"/>
      <c r="C89" s="12"/>
      <c r="D89" s="12"/>
      <c r="G89" s="14"/>
      <c r="H89" s="10"/>
    </row>
    <row r="90" spans="1:8" s="13" customFormat="1">
      <c r="A90" s="15"/>
      <c r="B90" s="10"/>
      <c r="C90" s="12"/>
      <c r="D90" s="12"/>
      <c r="G90" s="14"/>
      <c r="H90" s="10"/>
    </row>
    <row r="91" spans="1:8" s="13" customFormat="1">
      <c r="A91" s="15"/>
      <c r="B91" s="10"/>
      <c r="C91" s="12"/>
      <c r="D91" s="12"/>
      <c r="G91" s="14"/>
      <c r="H91" s="10"/>
    </row>
    <row r="92" spans="1:8" s="13" customFormat="1">
      <c r="A92" s="15"/>
      <c r="B92" s="10"/>
      <c r="C92" s="12"/>
      <c r="D92" s="12"/>
      <c r="G92" s="14"/>
      <c r="H92" s="10"/>
    </row>
    <row r="93" spans="1:8" s="13" customFormat="1">
      <c r="A93" s="15"/>
      <c r="B93" s="10"/>
      <c r="C93" s="12"/>
      <c r="D93" s="12"/>
      <c r="G93" s="14"/>
      <c r="H93" s="10"/>
    </row>
    <row r="94" spans="1:8" s="13" customFormat="1">
      <c r="A94" s="15"/>
      <c r="B94" s="10"/>
      <c r="C94" s="12"/>
      <c r="D94" s="12"/>
      <c r="G94" s="14"/>
      <c r="H94" s="10"/>
    </row>
    <row r="95" spans="1:8" s="13" customFormat="1">
      <c r="A95" s="15"/>
      <c r="B95" s="10"/>
      <c r="C95" s="12"/>
      <c r="D95" s="12"/>
      <c r="G95" s="14"/>
      <c r="H95" s="10"/>
    </row>
    <row r="96" spans="1:8" s="13" customFormat="1">
      <c r="A96" s="15"/>
      <c r="B96" s="10"/>
      <c r="C96" s="12"/>
      <c r="D96" s="12"/>
      <c r="G96" s="14"/>
      <c r="H96" s="10"/>
    </row>
    <row r="97" spans="1:8" s="13" customFormat="1">
      <c r="A97" s="15"/>
      <c r="B97" s="10"/>
      <c r="C97" s="12"/>
      <c r="D97" s="12"/>
      <c r="G97" s="14"/>
      <c r="H97" s="10"/>
    </row>
    <row r="98" spans="1:8" s="13" customFormat="1">
      <c r="A98" s="15"/>
      <c r="B98" s="10"/>
      <c r="C98" s="12"/>
      <c r="D98" s="12"/>
      <c r="G98" s="14"/>
      <c r="H98" s="10"/>
    </row>
    <row r="99" spans="1:8" s="13" customFormat="1">
      <c r="A99" s="15"/>
      <c r="B99" s="10"/>
      <c r="C99" s="12"/>
      <c r="D99" s="12"/>
      <c r="G99" s="14"/>
      <c r="H99" s="10"/>
    </row>
  </sheetData>
  <mergeCells count="10">
    <mergeCell ref="A6:G6"/>
    <mergeCell ref="A7:G7"/>
    <mergeCell ref="A8:F8"/>
    <mergeCell ref="B10:G10"/>
    <mergeCell ref="E50:F50"/>
    <mergeCell ref="C56:F56"/>
    <mergeCell ref="C57:F57"/>
    <mergeCell ref="D51:F51"/>
    <mergeCell ref="A53:G53"/>
    <mergeCell ref="B58:F58"/>
  </mergeCells>
  <printOptions horizontalCentered="1"/>
  <pageMargins left="0" right="0" top="0.31496062992125984" bottom="0.31496062992125984" header="7.874015748031496E-2" footer="0.59055118110236227"/>
  <pageSetup paperSize="9" scale="85" orientation="portrait" horizontalDpi="300" verticalDpi="300" r:id="rId1"/>
  <headerFooter alignWithMargins="0">
    <oddFooter>&amp;C&amp;6Página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showGridLines="0" showZeros="0" topLeftCell="A4" zoomScale="90" zoomScaleNormal="90" workbookViewId="0">
      <selection activeCell="I53" sqref="I53"/>
    </sheetView>
  </sheetViews>
  <sheetFormatPr defaultColWidth="11.42578125" defaultRowHeight="12"/>
  <cols>
    <col min="1" max="1" width="4.7109375" style="17" customWidth="1"/>
    <col min="2" max="2" width="13.42578125" style="17" customWidth="1"/>
    <col min="3" max="3" width="14.85546875" style="17" customWidth="1"/>
    <col min="4" max="4" width="13.85546875" style="17" customWidth="1"/>
    <col min="5" max="5" width="7" style="20" customWidth="1"/>
    <col min="6" max="6" width="7" style="17" customWidth="1"/>
    <col min="7" max="7" width="13.85546875" style="17" customWidth="1"/>
    <col min="8" max="8" width="7.140625" style="17" customWidth="1"/>
    <col min="9" max="9" width="12.28515625" style="17" customWidth="1"/>
    <col min="10" max="10" width="7.140625" style="17" customWidth="1"/>
    <col min="11" max="11" width="12.42578125" style="17" customWidth="1"/>
    <col min="12" max="12" width="7" style="17" customWidth="1"/>
    <col min="13" max="13" width="12.28515625" style="17" customWidth="1"/>
    <col min="14" max="14" width="7.140625" style="17" customWidth="1"/>
    <col min="15" max="15" width="12.85546875" style="17" customWidth="1"/>
    <col min="16" max="16" width="7.140625" style="17" customWidth="1"/>
    <col min="17" max="17" width="12.28515625" style="17" customWidth="1"/>
    <col min="18" max="18" width="11.42578125" style="17"/>
    <col min="19" max="19" width="23.28515625" style="17" customWidth="1"/>
    <col min="20" max="16384" width="11.42578125" style="17"/>
  </cols>
  <sheetData>
    <row r="1" spans="1:17" ht="16.5">
      <c r="A1" s="5" t="s">
        <v>31</v>
      </c>
      <c r="B1" s="8"/>
      <c r="C1" s="9"/>
      <c r="D1" s="8"/>
      <c r="E1" s="8"/>
      <c r="F1" s="8"/>
      <c r="G1" s="8"/>
    </row>
    <row r="2" spans="1:17" ht="16.5">
      <c r="A2" s="5" t="s">
        <v>30</v>
      </c>
      <c r="B2" s="8"/>
      <c r="C2" s="9"/>
      <c r="D2" s="8"/>
      <c r="E2" s="8"/>
      <c r="F2" s="8"/>
      <c r="G2" s="8"/>
    </row>
    <row r="3" spans="1:17" ht="16.5">
      <c r="A3" s="5" t="s">
        <v>29</v>
      </c>
      <c r="B3" s="8"/>
      <c r="C3" s="9"/>
      <c r="D3" s="8"/>
      <c r="E3" s="8"/>
      <c r="F3" s="8"/>
      <c r="G3" s="8"/>
    </row>
    <row r="4" spans="1:17" ht="12.75">
      <c r="A4" s="11"/>
      <c r="B4" s="8"/>
      <c r="C4" s="9"/>
      <c r="D4" s="8"/>
      <c r="E4" s="8"/>
      <c r="F4" s="8"/>
      <c r="G4" s="8"/>
    </row>
    <row r="5" spans="1:17" ht="12.75">
      <c r="A5" s="11"/>
      <c r="B5" s="8"/>
      <c r="C5" s="9"/>
      <c r="D5" s="8"/>
      <c r="E5" s="8"/>
      <c r="F5" s="8"/>
      <c r="G5" s="8"/>
    </row>
    <row r="6" spans="1:17" s="21" customFormat="1" ht="10.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7" s="21" customFormat="1" ht="23.25" customHeight="1">
      <c r="A7" s="221" t="s">
        <v>136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</row>
    <row r="8" spans="1:17" ht="18" customHeight="1">
      <c r="A8" s="222" t="s">
        <v>169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</row>
    <row r="9" spans="1:17" ht="12" customHeight="1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</row>
    <row r="10" spans="1:17" ht="15" customHeight="1">
      <c r="A10" s="28"/>
      <c r="B10" s="202" t="s">
        <v>14</v>
      </c>
      <c r="C10" s="203"/>
      <c r="D10" s="208" t="s">
        <v>18</v>
      </c>
      <c r="E10" s="226" t="s">
        <v>96</v>
      </c>
      <c r="F10" s="211" t="s">
        <v>0</v>
      </c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3"/>
    </row>
    <row r="11" spans="1:17" ht="15" customHeight="1">
      <c r="A11" s="128" t="s">
        <v>13</v>
      </c>
      <c r="B11" s="204"/>
      <c r="C11" s="205"/>
      <c r="D11" s="209"/>
      <c r="E11" s="227"/>
      <c r="F11" s="199" t="s">
        <v>2</v>
      </c>
      <c r="G11" s="200"/>
      <c r="H11" s="201"/>
      <c r="I11" s="225"/>
      <c r="J11" s="199" t="s">
        <v>3</v>
      </c>
      <c r="K11" s="200"/>
      <c r="L11" s="201"/>
      <c r="M11" s="201"/>
      <c r="N11" s="224" t="s">
        <v>33</v>
      </c>
      <c r="O11" s="200"/>
      <c r="P11" s="201"/>
      <c r="Q11" s="225"/>
    </row>
    <row r="12" spans="1:17" ht="15" customHeight="1">
      <c r="A12" s="29"/>
      <c r="B12" s="206"/>
      <c r="C12" s="207"/>
      <c r="D12" s="210"/>
      <c r="E12" s="228"/>
      <c r="F12" s="19" t="s">
        <v>4</v>
      </c>
      <c r="G12" s="19" t="s">
        <v>5</v>
      </c>
      <c r="H12" s="18" t="s">
        <v>6</v>
      </c>
      <c r="I12" s="18" t="s">
        <v>7</v>
      </c>
      <c r="J12" s="19" t="s">
        <v>4</v>
      </c>
      <c r="K12" s="19" t="s">
        <v>5</v>
      </c>
      <c r="L12" s="18" t="s">
        <v>6</v>
      </c>
      <c r="M12" s="22" t="s">
        <v>8</v>
      </c>
      <c r="N12" s="19" t="s">
        <v>4</v>
      </c>
      <c r="O12" s="19" t="s">
        <v>5</v>
      </c>
      <c r="P12" s="18" t="s">
        <v>6</v>
      </c>
      <c r="Q12" s="18" t="s">
        <v>8</v>
      </c>
    </row>
    <row r="13" spans="1:17" ht="27" customHeight="1">
      <c r="A13" s="36">
        <v>1</v>
      </c>
      <c r="B13" s="214" t="s">
        <v>140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6"/>
    </row>
    <row r="14" spans="1:17" ht="15" customHeight="1">
      <c r="A14" s="125" t="s">
        <v>28</v>
      </c>
      <c r="B14" s="198" t="s">
        <v>52</v>
      </c>
      <c r="C14" s="198"/>
      <c r="D14" s="37">
        <f>Planilha!G20</f>
        <v>0</v>
      </c>
      <c r="E14" s="38" t="e">
        <f>D14/D19*100</f>
        <v>#DIV/0!</v>
      </c>
      <c r="F14" s="39">
        <v>80</v>
      </c>
      <c r="G14" s="40">
        <f>F14*D14/100</f>
        <v>0</v>
      </c>
      <c r="H14" s="38"/>
      <c r="I14" s="41"/>
      <c r="J14" s="39">
        <v>0</v>
      </c>
      <c r="K14" s="40">
        <f>J14*D14/100</f>
        <v>0</v>
      </c>
      <c r="L14" s="38"/>
      <c r="M14" s="41"/>
      <c r="N14" s="39">
        <v>0</v>
      </c>
      <c r="O14" s="40">
        <f>N14*D14/100</f>
        <v>0</v>
      </c>
      <c r="P14" s="38"/>
      <c r="Q14" s="41"/>
    </row>
    <row r="15" spans="1:17" ht="15" customHeight="1">
      <c r="A15" s="126" t="s">
        <v>22</v>
      </c>
      <c r="B15" s="195" t="s">
        <v>53</v>
      </c>
      <c r="C15" s="195"/>
      <c r="D15" s="30">
        <f>Planilha!G33</f>
        <v>0</v>
      </c>
      <c r="E15" s="31" t="e">
        <f>D15/D19*100</f>
        <v>#DIV/0!</v>
      </c>
      <c r="F15" s="32">
        <v>25</v>
      </c>
      <c r="G15" s="33">
        <f>F15*D15/100</f>
        <v>0</v>
      </c>
      <c r="H15" s="31"/>
      <c r="I15" s="31"/>
      <c r="J15" s="32">
        <v>25</v>
      </c>
      <c r="K15" s="33">
        <f>J15*D15/100</f>
        <v>0</v>
      </c>
      <c r="L15" s="31" t="e">
        <f>M15/D15*100</f>
        <v>#DIV/0!</v>
      </c>
      <c r="M15" s="34"/>
      <c r="N15" s="32">
        <v>25</v>
      </c>
      <c r="O15" s="33">
        <f>N15*D15/100</f>
        <v>0</v>
      </c>
      <c r="P15" s="31"/>
      <c r="Q15" s="34"/>
    </row>
    <row r="16" spans="1:17" ht="15" customHeight="1">
      <c r="A16" s="126" t="s">
        <v>23</v>
      </c>
      <c r="B16" s="195" t="s">
        <v>93</v>
      </c>
      <c r="C16" s="195"/>
      <c r="D16" s="30">
        <f>Planilha!G42</f>
        <v>0</v>
      </c>
      <c r="E16" s="31" t="e">
        <f>D16/D19*100</f>
        <v>#DIV/0!</v>
      </c>
      <c r="F16" s="32">
        <v>25</v>
      </c>
      <c r="G16" s="33">
        <f>F16*D16/100</f>
        <v>0</v>
      </c>
      <c r="H16" s="31"/>
      <c r="I16" s="31"/>
      <c r="J16" s="32">
        <v>25</v>
      </c>
      <c r="K16" s="33">
        <f>J16*D16/100</f>
        <v>0</v>
      </c>
      <c r="L16" s="31" t="e">
        <f>M16/D16*100</f>
        <v>#DIV/0!</v>
      </c>
      <c r="M16" s="34"/>
      <c r="N16" s="32">
        <v>25</v>
      </c>
      <c r="O16" s="33">
        <f>N16*D16/100</f>
        <v>0</v>
      </c>
      <c r="P16" s="31"/>
      <c r="Q16" s="34"/>
    </row>
    <row r="17" spans="1:17" ht="15" customHeight="1">
      <c r="A17" s="129" t="s">
        <v>24</v>
      </c>
      <c r="B17" s="146" t="s">
        <v>94</v>
      </c>
      <c r="C17" s="146"/>
      <c r="D17" s="42">
        <f>Planilha!G48</f>
        <v>0</v>
      </c>
      <c r="E17" s="43" t="e">
        <f>D17/D19*100</f>
        <v>#DIV/0!</v>
      </c>
      <c r="F17" s="44">
        <v>25</v>
      </c>
      <c r="G17" s="45">
        <f>F17*D17/100</f>
        <v>0</v>
      </c>
      <c r="H17" s="43"/>
      <c r="I17" s="43"/>
      <c r="J17" s="44">
        <v>25</v>
      </c>
      <c r="K17" s="45">
        <f>J17*D17/100</f>
        <v>0</v>
      </c>
      <c r="L17" s="43" t="e">
        <f>M17/D17*100</f>
        <v>#DIV/0!</v>
      </c>
      <c r="M17" s="46"/>
      <c r="N17" s="44">
        <v>25</v>
      </c>
      <c r="O17" s="45">
        <f>N17*D17/100</f>
        <v>0</v>
      </c>
      <c r="P17" s="43"/>
      <c r="Q17" s="46"/>
    </row>
    <row r="18" spans="1:17" ht="15" customHeight="1">
      <c r="A18" s="130"/>
      <c r="B18" s="47"/>
      <c r="C18" s="47"/>
      <c r="D18" s="48"/>
      <c r="E18" s="49"/>
      <c r="F18" s="50"/>
      <c r="G18" s="50"/>
      <c r="H18" s="51"/>
      <c r="I18" s="51"/>
      <c r="J18" s="52"/>
      <c r="K18" s="52"/>
      <c r="L18" s="51"/>
      <c r="M18" s="51"/>
      <c r="N18" s="52"/>
      <c r="O18" s="52"/>
      <c r="P18" s="51"/>
      <c r="Q18" s="131"/>
    </row>
    <row r="19" spans="1:17" ht="18" customHeight="1">
      <c r="A19" s="53" t="s">
        <v>12</v>
      </c>
      <c r="B19" s="54"/>
      <c r="C19" s="55"/>
      <c r="D19" s="56">
        <f>SUM(D14:D17)</f>
        <v>0</v>
      </c>
      <c r="E19" s="57" t="e">
        <f>SUM(E14:E17)</f>
        <v>#DIV/0!</v>
      </c>
      <c r="F19" s="132" t="e">
        <f>G19/D19*100</f>
        <v>#DIV/0!</v>
      </c>
      <c r="G19" s="133">
        <f>SUM(G14:G17)</f>
        <v>0</v>
      </c>
      <c r="H19" s="59" t="e">
        <f>I14/D19*100</f>
        <v>#DIV/0!</v>
      </c>
      <c r="I19" s="60">
        <f>I14</f>
        <v>0</v>
      </c>
      <c r="J19" s="132" t="e">
        <f>K19/D19*100</f>
        <v>#DIV/0!</v>
      </c>
      <c r="K19" s="133">
        <f>SUM(K14:K17)</f>
        <v>0</v>
      </c>
      <c r="L19" s="61" t="e">
        <f>M19/D19*100</f>
        <v>#DIV/0!</v>
      </c>
      <c r="M19" s="62">
        <f>SUM(M14:M17)</f>
        <v>0</v>
      </c>
      <c r="N19" s="132" t="e">
        <f>O19/D19*100</f>
        <v>#DIV/0!</v>
      </c>
      <c r="O19" s="133">
        <f>SUM(O14:O17)</f>
        <v>0</v>
      </c>
      <c r="P19" s="61"/>
      <c r="Q19" s="62">
        <f>SUM(Q14:Q17)</f>
        <v>0</v>
      </c>
    </row>
    <row r="20" spans="1:17" ht="15" customHeight="1">
      <c r="A20" s="196" t="s">
        <v>92</v>
      </c>
      <c r="B20" s="196"/>
      <c r="C20" s="197"/>
      <c r="D20" s="63"/>
      <c r="E20" s="64"/>
      <c r="F20" s="132" t="e">
        <f>F19</f>
        <v>#DIV/0!</v>
      </c>
      <c r="G20" s="134">
        <f>G19</f>
        <v>0</v>
      </c>
      <c r="H20" s="66"/>
      <c r="I20" s="66"/>
      <c r="J20" s="135" t="e">
        <f>J19+F20</f>
        <v>#DIV/0!</v>
      </c>
      <c r="K20" s="134">
        <f>G20+K19</f>
        <v>0</v>
      </c>
      <c r="L20" s="66"/>
      <c r="M20" s="66"/>
      <c r="N20" s="135" t="e">
        <f>N19+J20</f>
        <v>#DIV/0!</v>
      </c>
      <c r="O20" s="134">
        <f>K20+O19</f>
        <v>0</v>
      </c>
      <c r="P20" s="66"/>
      <c r="Q20" s="66"/>
    </row>
    <row r="21" spans="1:17" ht="15" customHeight="1">
      <c r="A21" s="196" t="s">
        <v>128</v>
      </c>
      <c r="B21" s="196"/>
      <c r="C21" s="197"/>
      <c r="D21" s="63"/>
      <c r="E21" s="64"/>
      <c r="F21" s="58"/>
      <c r="G21" s="65"/>
      <c r="H21" s="66"/>
      <c r="I21" s="66">
        <f>SUM(I14:I17)</f>
        <v>0</v>
      </c>
      <c r="J21" s="67"/>
      <c r="K21" s="65"/>
      <c r="L21" s="66"/>
      <c r="M21" s="66">
        <f>SUM(M14:M17)</f>
        <v>0</v>
      </c>
      <c r="N21" s="67"/>
      <c r="O21" s="65"/>
      <c r="P21" s="66"/>
      <c r="Q21" s="66">
        <f>SUM(Q14:Q17)</f>
        <v>0</v>
      </c>
    </row>
    <row r="22" spans="1:17" ht="15" customHeight="1">
      <c r="A22" s="196" t="s">
        <v>95</v>
      </c>
      <c r="B22" s="196"/>
      <c r="C22" s="197"/>
      <c r="D22" s="63"/>
      <c r="E22" s="64"/>
      <c r="F22" s="58"/>
      <c r="G22" s="65"/>
      <c r="H22" s="66"/>
      <c r="I22" s="66"/>
      <c r="J22" s="67"/>
      <c r="K22" s="65"/>
      <c r="L22" s="66"/>
      <c r="M22" s="66"/>
      <c r="N22" s="67"/>
      <c r="O22" s="65"/>
      <c r="P22" s="66"/>
      <c r="Q22" s="66"/>
    </row>
    <row r="23" spans="1:17">
      <c r="A23" s="163"/>
      <c r="B23" s="163"/>
      <c r="C23" s="163"/>
      <c r="D23" s="163"/>
      <c r="E23" s="164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>
      <c r="A24" s="165"/>
      <c r="B24" s="165"/>
      <c r="C24" s="165"/>
      <c r="D24" s="165"/>
      <c r="E24" s="166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</row>
    <row r="25" spans="1:17">
      <c r="A25" s="28"/>
      <c r="B25" s="202" t="s">
        <v>14</v>
      </c>
      <c r="C25" s="203"/>
      <c r="D25" s="208" t="s">
        <v>18</v>
      </c>
      <c r="E25" s="226" t="s">
        <v>96</v>
      </c>
      <c r="F25" s="211" t="s">
        <v>0</v>
      </c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3"/>
    </row>
    <row r="26" spans="1:17" ht="12.75">
      <c r="A26" s="128" t="s">
        <v>13</v>
      </c>
      <c r="B26" s="204"/>
      <c r="C26" s="205"/>
      <c r="D26" s="209"/>
      <c r="E26" s="227"/>
      <c r="F26" s="224" t="s">
        <v>35</v>
      </c>
      <c r="G26" s="200"/>
      <c r="H26" s="201"/>
      <c r="I26" s="225"/>
      <c r="J26" s="217"/>
      <c r="K26" s="218"/>
      <c r="L26" s="219"/>
      <c r="M26" s="219"/>
      <c r="N26" s="217"/>
      <c r="O26" s="218"/>
      <c r="P26" s="219"/>
      <c r="Q26" s="220"/>
    </row>
    <row r="27" spans="1:17">
      <c r="A27" s="29"/>
      <c r="B27" s="206"/>
      <c r="C27" s="207"/>
      <c r="D27" s="210"/>
      <c r="E27" s="228"/>
      <c r="F27" s="19" t="s">
        <v>4</v>
      </c>
      <c r="G27" s="19" t="s">
        <v>5</v>
      </c>
      <c r="H27" s="18" t="s">
        <v>6</v>
      </c>
      <c r="I27" s="18" t="s">
        <v>7</v>
      </c>
      <c r="J27" s="19"/>
      <c r="K27" s="19"/>
      <c r="L27" s="18"/>
      <c r="M27" s="22"/>
      <c r="N27" s="19"/>
      <c r="O27" s="19"/>
      <c r="P27" s="18"/>
      <c r="Q27" s="18"/>
    </row>
    <row r="28" spans="1:17" ht="27" customHeight="1">
      <c r="A28" s="36">
        <v>1</v>
      </c>
      <c r="B28" s="214" t="s">
        <v>140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6"/>
    </row>
    <row r="29" spans="1:17" ht="15" customHeight="1">
      <c r="A29" s="125" t="s">
        <v>28</v>
      </c>
      <c r="B29" s="198" t="s">
        <v>52</v>
      </c>
      <c r="C29" s="198"/>
      <c r="D29" s="37">
        <f>Planilha!G20</f>
        <v>0</v>
      </c>
      <c r="E29" s="38" t="e">
        <f>D29/D34*100</f>
        <v>#DIV/0!</v>
      </c>
      <c r="F29" s="39">
        <v>20</v>
      </c>
      <c r="G29" s="33">
        <f>F29*D29/100</f>
        <v>0</v>
      </c>
      <c r="H29" s="38"/>
      <c r="I29" s="41"/>
      <c r="J29" s="39"/>
      <c r="K29" s="40"/>
      <c r="L29" s="38"/>
      <c r="M29" s="41"/>
      <c r="N29" s="39"/>
      <c r="O29" s="40"/>
      <c r="P29" s="38"/>
      <c r="Q29" s="41"/>
    </row>
    <row r="30" spans="1:17" ht="15" customHeight="1">
      <c r="A30" s="126" t="s">
        <v>22</v>
      </c>
      <c r="B30" s="195" t="s">
        <v>53</v>
      </c>
      <c r="C30" s="195"/>
      <c r="D30" s="30">
        <f>Planilha!G33</f>
        <v>0</v>
      </c>
      <c r="E30" s="31" t="e">
        <f>D30/D34*100</f>
        <v>#DIV/0!</v>
      </c>
      <c r="F30" s="32">
        <v>25</v>
      </c>
      <c r="G30" s="33">
        <f>F30*D30/100</f>
        <v>0</v>
      </c>
      <c r="H30" s="31"/>
      <c r="I30" s="31"/>
      <c r="J30" s="32"/>
      <c r="K30" s="33"/>
      <c r="L30" s="31"/>
      <c r="M30" s="34"/>
      <c r="N30" s="32"/>
      <c r="O30" s="33"/>
      <c r="P30" s="31"/>
      <c r="Q30" s="34"/>
    </row>
    <row r="31" spans="1:17" ht="15" customHeight="1">
      <c r="A31" s="126" t="s">
        <v>23</v>
      </c>
      <c r="B31" s="195" t="s">
        <v>93</v>
      </c>
      <c r="C31" s="195"/>
      <c r="D31" s="30">
        <f>Planilha!G42</f>
        <v>0</v>
      </c>
      <c r="E31" s="31" t="e">
        <f>D31/D34*100</f>
        <v>#DIV/0!</v>
      </c>
      <c r="F31" s="32">
        <v>25</v>
      </c>
      <c r="G31" s="33">
        <f>F31*D31/100</f>
        <v>0</v>
      </c>
      <c r="H31" s="31"/>
      <c r="I31" s="31"/>
      <c r="J31" s="32"/>
      <c r="K31" s="33"/>
      <c r="L31" s="31"/>
      <c r="M31" s="34"/>
      <c r="N31" s="32"/>
      <c r="O31" s="33"/>
      <c r="P31" s="31"/>
      <c r="Q31" s="34"/>
    </row>
    <row r="32" spans="1:17" ht="15" customHeight="1">
      <c r="A32" s="129" t="s">
        <v>24</v>
      </c>
      <c r="B32" s="146" t="s">
        <v>94</v>
      </c>
      <c r="C32" s="146"/>
      <c r="D32" s="42">
        <f>Planilha!G48</f>
        <v>0</v>
      </c>
      <c r="E32" s="43" t="e">
        <f>D32/D34*100</f>
        <v>#DIV/0!</v>
      </c>
      <c r="F32" s="44">
        <v>25</v>
      </c>
      <c r="G32" s="45">
        <f>F32*D32/100</f>
        <v>0</v>
      </c>
      <c r="H32" s="43"/>
      <c r="I32" s="43"/>
      <c r="J32" s="44"/>
      <c r="K32" s="45"/>
      <c r="L32" s="43"/>
      <c r="M32" s="46"/>
      <c r="N32" s="44"/>
      <c r="O32" s="45"/>
      <c r="P32" s="43"/>
      <c r="Q32" s="46"/>
    </row>
    <row r="33" spans="1:17" ht="15" customHeight="1">
      <c r="A33" s="130"/>
      <c r="B33" s="47"/>
      <c r="C33" s="47"/>
      <c r="D33" s="48"/>
      <c r="E33" s="49"/>
      <c r="F33" s="50"/>
      <c r="G33" s="50"/>
      <c r="H33" s="51"/>
      <c r="I33" s="51"/>
      <c r="J33" s="52"/>
      <c r="K33" s="52"/>
      <c r="L33" s="51"/>
      <c r="M33" s="51"/>
      <c r="N33" s="52"/>
      <c r="O33" s="52"/>
      <c r="P33" s="51"/>
      <c r="Q33" s="131"/>
    </row>
    <row r="34" spans="1:17" ht="18" customHeight="1">
      <c r="A34" s="53" t="s">
        <v>12</v>
      </c>
      <c r="B34" s="54"/>
      <c r="C34" s="55"/>
      <c r="D34" s="56">
        <f>SUM(D29:D32)</f>
        <v>0</v>
      </c>
      <c r="E34" s="57" t="e">
        <f>SUM(E29:E32)</f>
        <v>#DIV/0!</v>
      </c>
      <c r="F34" s="132" t="e">
        <f>G34/D34*100</f>
        <v>#DIV/0!</v>
      </c>
      <c r="G34" s="133">
        <f>SUM(G29:G32)</f>
        <v>0</v>
      </c>
      <c r="H34" s="59" t="e">
        <f>I29/D34*100</f>
        <v>#DIV/0!</v>
      </c>
      <c r="I34" s="60">
        <f>I29</f>
        <v>0</v>
      </c>
      <c r="J34" s="167"/>
      <c r="K34" s="168"/>
      <c r="L34" s="169"/>
      <c r="M34" s="170"/>
      <c r="N34" s="167"/>
      <c r="O34" s="168"/>
      <c r="P34" s="61"/>
      <c r="Q34" s="62">
        <f>SUM(Q29:Q32)</f>
        <v>0</v>
      </c>
    </row>
    <row r="35" spans="1:17" ht="15" customHeight="1">
      <c r="A35" s="196" t="s">
        <v>92</v>
      </c>
      <c r="B35" s="196"/>
      <c r="C35" s="197"/>
      <c r="D35" s="63"/>
      <c r="E35" s="64"/>
      <c r="F35" s="132" t="e">
        <f>N20+F34</f>
        <v>#DIV/0!</v>
      </c>
      <c r="G35" s="134">
        <f>O20+G34</f>
        <v>0</v>
      </c>
      <c r="H35" s="66"/>
      <c r="I35" s="66"/>
      <c r="J35" s="171"/>
      <c r="K35" s="172"/>
      <c r="L35" s="173"/>
      <c r="M35" s="173"/>
      <c r="N35" s="171"/>
      <c r="O35" s="172"/>
      <c r="P35" s="66"/>
      <c r="Q35" s="66"/>
    </row>
    <row r="36" spans="1:17" ht="15" customHeight="1">
      <c r="A36" s="196" t="s">
        <v>128</v>
      </c>
      <c r="B36" s="196"/>
      <c r="C36" s="197"/>
      <c r="D36" s="63"/>
      <c r="E36" s="64"/>
      <c r="F36" s="58"/>
      <c r="G36" s="65"/>
      <c r="H36" s="66"/>
      <c r="I36" s="66">
        <f>SUM(I29:I32)</f>
        <v>0</v>
      </c>
      <c r="J36" s="67"/>
      <c r="K36" s="65"/>
      <c r="L36" s="66"/>
      <c r="M36" s="66">
        <f>SUM(M29:M32)</f>
        <v>0</v>
      </c>
      <c r="N36" s="67"/>
      <c r="O36" s="65"/>
      <c r="P36" s="66"/>
      <c r="Q36" s="66">
        <f>SUM(Q29:Q32)</f>
        <v>0</v>
      </c>
    </row>
    <row r="37" spans="1:17" ht="15" customHeight="1">
      <c r="A37" s="196" t="s">
        <v>95</v>
      </c>
      <c r="B37" s="196"/>
      <c r="C37" s="197"/>
      <c r="D37" s="63"/>
      <c r="E37" s="64"/>
      <c r="F37" s="58"/>
      <c r="G37" s="65"/>
      <c r="H37" s="66"/>
      <c r="I37" s="66"/>
      <c r="J37" s="67"/>
      <c r="K37" s="65"/>
      <c r="L37" s="66"/>
      <c r="M37" s="66"/>
      <c r="N37" s="67"/>
      <c r="O37" s="65"/>
      <c r="P37" s="66"/>
      <c r="Q37" s="66"/>
    </row>
    <row r="42" spans="1:17" ht="15" customHeight="1">
      <c r="G42" s="238" t="s">
        <v>167</v>
      </c>
      <c r="H42" s="238"/>
      <c r="I42" s="238"/>
      <c r="J42" s="238"/>
      <c r="K42" s="238"/>
      <c r="L42" s="238"/>
      <c r="M42" s="238"/>
    </row>
    <row r="43" spans="1:17">
      <c r="J43" s="182"/>
      <c r="K43" s="182"/>
      <c r="L43" s="182"/>
      <c r="M43" s="182"/>
    </row>
  </sheetData>
  <mergeCells count="32">
    <mergeCell ref="B30:C30"/>
    <mergeCell ref="A22:C22"/>
    <mergeCell ref="A7:Q7"/>
    <mergeCell ref="A8:Q9"/>
    <mergeCell ref="N11:Q11"/>
    <mergeCell ref="J26:M26"/>
    <mergeCell ref="A20:C20"/>
    <mergeCell ref="A21:C21"/>
    <mergeCell ref="B16:C16"/>
    <mergeCell ref="B15:C15"/>
    <mergeCell ref="F11:I11"/>
    <mergeCell ref="B25:C27"/>
    <mergeCell ref="D25:D27"/>
    <mergeCell ref="E25:E27"/>
    <mergeCell ref="F26:I26"/>
    <mergeCell ref="E10:E12"/>
    <mergeCell ref="B29:C29"/>
    <mergeCell ref="J11:M11"/>
    <mergeCell ref="B14:C14"/>
    <mergeCell ref="B10:C12"/>
    <mergeCell ref="D10:D12"/>
    <mergeCell ref="F10:Q10"/>
    <mergeCell ref="F25:Q25"/>
    <mergeCell ref="B13:Q13"/>
    <mergeCell ref="B28:Q28"/>
    <mergeCell ref="N26:Q26"/>
    <mergeCell ref="J43:M43"/>
    <mergeCell ref="B31:C31"/>
    <mergeCell ref="A35:C35"/>
    <mergeCell ref="A36:C36"/>
    <mergeCell ref="A37:C37"/>
    <mergeCell ref="G42:M42"/>
  </mergeCells>
  <printOptions horizontalCentered="1" gridLinesSet="0"/>
  <pageMargins left="0.23622047244094491" right="0.47244094488188981" top="0.35433070866141736" bottom="0" header="0.27559055118110237" footer="0"/>
  <pageSetup paperSize="9" scale="8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4"/>
  <sheetViews>
    <sheetView tabSelected="1" zoomScale="124" zoomScaleNormal="124" workbookViewId="0">
      <selection activeCell="I44" sqref="I44"/>
    </sheetView>
  </sheetViews>
  <sheetFormatPr defaultColWidth="11.42578125" defaultRowHeight="12.75"/>
  <cols>
    <col min="1" max="1" width="4.85546875" style="15" customWidth="1"/>
    <col min="2" max="2" width="45.7109375" style="10" customWidth="1"/>
    <col min="3" max="3" width="12.140625" style="12" customWidth="1"/>
    <col min="4" max="4" width="5.140625" style="10" customWidth="1"/>
    <col min="5" max="5" width="7.42578125" style="13" customWidth="1"/>
    <col min="6" max="6" width="10.85546875" style="13" customWidth="1"/>
    <col min="7" max="7" width="19" style="14" customWidth="1"/>
    <col min="8" max="16384" width="11.42578125" style="10"/>
  </cols>
  <sheetData>
    <row r="1" spans="1:7" ht="16.5">
      <c r="A1" s="5" t="s">
        <v>25</v>
      </c>
      <c r="B1" s="8"/>
      <c r="C1" s="9"/>
      <c r="D1" s="8"/>
      <c r="E1" s="8"/>
      <c r="F1" s="8"/>
      <c r="G1" s="8"/>
    </row>
    <row r="2" spans="1:7" ht="16.5">
      <c r="A2" s="5" t="s">
        <v>26</v>
      </c>
      <c r="B2" s="8"/>
      <c r="C2" s="9"/>
      <c r="D2" s="8"/>
      <c r="E2" s="8"/>
      <c r="F2" s="8"/>
      <c r="G2" s="8"/>
    </row>
    <row r="3" spans="1:7" ht="16.5">
      <c r="A3" s="5" t="s">
        <v>27</v>
      </c>
      <c r="B3" s="8"/>
      <c r="C3" s="9"/>
      <c r="D3" s="8"/>
      <c r="E3" s="8"/>
      <c r="F3" s="8"/>
      <c r="G3" s="8"/>
    </row>
    <row r="4" spans="1:7" ht="16.5">
      <c r="A4" s="5"/>
      <c r="B4" s="8"/>
      <c r="C4" s="9"/>
      <c r="D4" s="8"/>
      <c r="E4" s="8"/>
      <c r="F4" s="8"/>
      <c r="G4" s="8"/>
    </row>
    <row r="5" spans="1:7" ht="16.5">
      <c r="A5" s="5"/>
      <c r="B5" s="8"/>
      <c r="C5" s="9"/>
      <c r="D5" s="8"/>
      <c r="E5" s="8"/>
      <c r="F5" s="8"/>
      <c r="G5" s="8"/>
    </row>
    <row r="6" spans="1:7" ht="41.25" customHeight="1">
      <c r="A6" s="234" t="s">
        <v>136</v>
      </c>
      <c r="B6" s="234"/>
      <c r="C6" s="234"/>
      <c r="D6" s="234"/>
      <c r="E6" s="234"/>
      <c r="F6" s="234"/>
      <c r="G6" s="234"/>
    </row>
    <row r="7" spans="1:7" s="16" customFormat="1" ht="15.75">
      <c r="A7" s="189" t="s">
        <v>170</v>
      </c>
      <c r="B7" s="189"/>
      <c r="C7" s="189"/>
      <c r="D7" s="189"/>
      <c r="E7" s="189"/>
      <c r="F7" s="189"/>
      <c r="G7" s="189"/>
    </row>
    <row r="8" spans="1:7" ht="15" customHeight="1">
      <c r="A8" s="190"/>
      <c r="B8" s="190"/>
      <c r="C8" s="190"/>
      <c r="D8" s="190"/>
      <c r="E8" s="190"/>
      <c r="F8" s="190"/>
      <c r="G8" s="26"/>
    </row>
    <row r="9" spans="1:7" s="7" customFormat="1" ht="17.25" customHeight="1">
      <c r="A9" s="6" t="s">
        <v>13</v>
      </c>
      <c r="B9" s="6" t="s">
        <v>14</v>
      </c>
      <c r="C9" s="127" t="s">
        <v>49</v>
      </c>
      <c r="D9" s="6" t="s">
        <v>15</v>
      </c>
      <c r="E9" s="106" t="s">
        <v>16</v>
      </c>
      <c r="F9" s="235" t="s">
        <v>113</v>
      </c>
      <c r="G9" s="236"/>
    </row>
    <row r="10" spans="1:7" s="1" customFormat="1" ht="27.75" customHeight="1">
      <c r="A10" s="72">
        <v>1</v>
      </c>
      <c r="B10" s="214" t="s">
        <v>141</v>
      </c>
      <c r="C10" s="215"/>
      <c r="D10" s="215"/>
      <c r="E10" s="215"/>
      <c r="F10" s="215"/>
      <c r="G10" s="216"/>
    </row>
    <row r="11" spans="1:7" s="1" customFormat="1" ht="12.75" customHeight="1">
      <c r="A11" s="6" t="s">
        <v>28</v>
      </c>
      <c r="B11" s="107" t="s">
        <v>52</v>
      </c>
      <c r="C11" s="108"/>
      <c r="D11" s="108"/>
      <c r="E11" s="108"/>
      <c r="F11" s="108"/>
      <c r="G11" s="109"/>
    </row>
    <row r="12" spans="1:7" ht="22.5">
      <c r="A12" s="140" t="s">
        <v>55</v>
      </c>
      <c r="B12" s="141" t="s">
        <v>112</v>
      </c>
      <c r="C12" s="140" t="s">
        <v>50</v>
      </c>
      <c r="D12" s="140" t="s">
        <v>19</v>
      </c>
      <c r="E12" s="142">
        <v>4.5</v>
      </c>
      <c r="F12" s="230" t="s">
        <v>142</v>
      </c>
      <c r="G12" s="230"/>
    </row>
    <row r="13" spans="1:7" ht="22.5" customHeight="1">
      <c r="A13" s="25" t="s">
        <v>56</v>
      </c>
      <c r="B13" s="23" t="s">
        <v>116</v>
      </c>
      <c r="C13" s="25">
        <v>10776</v>
      </c>
      <c r="D13" s="25" t="s">
        <v>54</v>
      </c>
      <c r="E13" s="112">
        <v>4</v>
      </c>
      <c r="F13" s="229" t="s">
        <v>143</v>
      </c>
      <c r="G13" s="229"/>
    </row>
    <row r="14" spans="1:7" ht="25.5" customHeight="1">
      <c r="A14" s="25" t="s">
        <v>57</v>
      </c>
      <c r="B14" s="23" t="s">
        <v>117</v>
      </c>
      <c r="C14" s="25">
        <v>10778</v>
      </c>
      <c r="D14" s="25" t="s">
        <v>54</v>
      </c>
      <c r="E14" s="112">
        <v>4</v>
      </c>
      <c r="F14" s="229" t="s">
        <v>143</v>
      </c>
      <c r="G14" s="229"/>
    </row>
    <row r="15" spans="1:7" ht="25.5" customHeight="1">
      <c r="A15" s="25" t="s">
        <v>58</v>
      </c>
      <c r="B15" s="23" t="s">
        <v>97</v>
      </c>
      <c r="C15" s="25">
        <v>93214</v>
      </c>
      <c r="D15" s="25" t="s">
        <v>85</v>
      </c>
      <c r="E15" s="112">
        <v>1</v>
      </c>
      <c r="F15" s="229" t="s">
        <v>114</v>
      </c>
      <c r="G15" s="229"/>
    </row>
    <row r="16" spans="1:7" ht="33.75" customHeight="1">
      <c r="A16" s="25" t="s">
        <v>59</v>
      </c>
      <c r="B16" s="23" t="s">
        <v>119</v>
      </c>
      <c r="C16" s="25">
        <v>84126</v>
      </c>
      <c r="D16" s="25" t="s">
        <v>19</v>
      </c>
      <c r="E16" s="112">
        <v>18</v>
      </c>
      <c r="F16" s="229" t="s">
        <v>144</v>
      </c>
      <c r="G16" s="229"/>
    </row>
    <row r="17" spans="1:8" ht="25.5" customHeight="1">
      <c r="A17" s="25" t="s">
        <v>60</v>
      </c>
      <c r="B17" s="23" t="s">
        <v>98</v>
      </c>
      <c r="C17" s="25">
        <v>13521</v>
      </c>
      <c r="D17" s="25" t="s">
        <v>85</v>
      </c>
      <c r="E17" s="112">
        <v>4</v>
      </c>
      <c r="F17" s="229" t="s">
        <v>146</v>
      </c>
      <c r="G17" s="229"/>
    </row>
    <row r="18" spans="1:8" s="14" customFormat="1" ht="27" customHeight="1">
      <c r="A18" s="25" t="s">
        <v>61</v>
      </c>
      <c r="B18" s="23" t="s">
        <v>120</v>
      </c>
      <c r="C18" s="25">
        <v>34723</v>
      </c>
      <c r="D18" s="25" t="s">
        <v>19</v>
      </c>
      <c r="E18" s="112">
        <v>0.5</v>
      </c>
      <c r="F18" s="229" t="s">
        <v>149</v>
      </c>
      <c r="G18" s="229"/>
    </row>
    <row r="19" spans="1:8" s="13" customFormat="1" ht="29.25" customHeight="1">
      <c r="A19" s="115" t="s">
        <v>62</v>
      </c>
      <c r="B19" s="24" t="s">
        <v>99</v>
      </c>
      <c r="C19" s="115">
        <v>99063</v>
      </c>
      <c r="D19" s="115" t="s">
        <v>21</v>
      </c>
      <c r="E19" s="116">
        <v>227.05</v>
      </c>
      <c r="F19" s="232" t="s">
        <v>145</v>
      </c>
      <c r="G19" s="232"/>
    </row>
    <row r="20" spans="1:8" s="13" customFormat="1">
      <c r="A20" s="6" t="s">
        <v>22</v>
      </c>
      <c r="B20" s="107" t="s">
        <v>53</v>
      </c>
      <c r="C20" s="108"/>
      <c r="D20" s="108"/>
      <c r="E20" s="108"/>
      <c r="F20" s="108"/>
      <c r="G20" s="109"/>
    </row>
    <row r="21" spans="1:8" s="13" customFormat="1" ht="66" customHeight="1">
      <c r="A21" s="140" t="s">
        <v>63</v>
      </c>
      <c r="B21" s="141" t="s">
        <v>100</v>
      </c>
      <c r="C21" s="140" t="s">
        <v>73</v>
      </c>
      <c r="D21" s="140" t="s">
        <v>20</v>
      </c>
      <c r="E21" s="142">
        <v>462.02</v>
      </c>
      <c r="F21" s="230" t="s">
        <v>147</v>
      </c>
      <c r="G21" s="230"/>
    </row>
    <row r="22" spans="1:8" s="13" customFormat="1" ht="27" customHeight="1">
      <c r="A22" s="25" t="s">
        <v>64</v>
      </c>
      <c r="B22" s="23" t="s">
        <v>101</v>
      </c>
      <c r="C22" s="25">
        <v>72961</v>
      </c>
      <c r="D22" s="25" t="s">
        <v>19</v>
      </c>
      <c r="E22" s="112">
        <v>1540.06</v>
      </c>
      <c r="F22" s="229" t="s">
        <v>152</v>
      </c>
      <c r="G22" s="229"/>
    </row>
    <row r="23" spans="1:8" s="13" customFormat="1" ht="78" customHeight="1">
      <c r="A23" s="25" t="s">
        <v>65</v>
      </c>
      <c r="B23" s="23" t="s">
        <v>129</v>
      </c>
      <c r="C23" s="25">
        <v>93358</v>
      </c>
      <c r="D23" s="25" t="s">
        <v>20</v>
      </c>
      <c r="E23" s="112">
        <v>84</v>
      </c>
      <c r="F23" s="229" t="s">
        <v>150</v>
      </c>
      <c r="G23" s="229"/>
    </row>
    <row r="24" spans="1:8" s="13" customFormat="1" ht="58.5" customHeight="1">
      <c r="A24" s="25" t="s">
        <v>66</v>
      </c>
      <c r="B24" s="23" t="s">
        <v>102</v>
      </c>
      <c r="C24" s="25">
        <v>90106</v>
      </c>
      <c r="D24" s="25" t="s">
        <v>20</v>
      </c>
      <c r="E24" s="112">
        <v>598.95000000000005</v>
      </c>
      <c r="F24" s="229" t="s">
        <v>148</v>
      </c>
      <c r="G24" s="229"/>
    </row>
    <row r="25" spans="1:8" s="13" customFormat="1" ht="73.5" customHeight="1">
      <c r="A25" s="25" t="s">
        <v>67</v>
      </c>
      <c r="B25" s="23" t="s">
        <v>103</v>
      </c>
      <c r="C25" s="25">
        <v>93379</v>
      </c>
      <c r="D25" s="25" t="s">
        <v>20</v>
      </c>
      <c r="E25" s="112">
        <v>526.5</v>
      </c>
      <c r="F25" s="231" t="s">
        <v>151</v>
      </c>
      <c r="G25" s="231"/>
    </row>
    <row r="26" spans="1:8" s="13" customFormat="1" ht="99.75" customHeight="1">
      <c r="A26" s="25" t="s">
        <v>133</v>
      </c>
      <c r="B26" s="23" t="s">
        <v>134</v>
      </c>
      <c r="C26" s="25">
        <v>79482</v>
      </c>
      <c r="D26" s="25" t="s">
        <v>20</v>
      </c>
      <c r="E26" s="112">
        <v>152.66999999999999</v>
      </c>
      <c r="F26" s="231" t="s">
        <v>153</v>
      </c>
      <c r="G26" s="231"/>
    </row>
    <row r="27" spans="1:8" s="13" customFormat="1" ht="63.75" customHeight="1">
      <c r="A27" s="115" t="s">
        <v>135</v>
      </c>
      <c r="B27" s="24" t="s">
        <v>105</v>
      </c>
      <c r="C27" s="115" t="s">
        <v>74</v>
      </c>
      <c r="D27" s="115" t="s">
        <v>76</v>
      </c>
      <c r="E27" s="116">
        <v>704</v>
      </c>
      <c r="F27" s="232" t="s">
        <v>154</v>
      </c>
      <c r="G27" s="232"/>
    </row>
    <row r="28" spans="1:8" s="13" customFormat="1" ht="65.25" customHeight="1">
      <c r="A28" s="113" t="s">
        <v>70</v>
      </c>
      <c r="B28" s="35" t="s">
        <v>106</v>
      </c>
      <c r="C28" s="113" t="s">
        <v>75</v>
      </c>
      <c r="D28" s="113" t="s">
        <v>20</v>
      </c>
      <c r="E28" s="114">
        <v>1316.72</v>
      </c>
      <c r="F28" s="233" t="s">
        <v>155</v>
      </c>
      <c r="G28" s="233"/>
    </row>
    <row r="29" spans="1:8" s="13" customFormat="1" ht="25.5" customHeight="1">
      <c r="A29" s="25" t="s">
        <v>71</v>
      </c>
      <c r="B29" s="23" t="s">
        <v>107</v>
      </c>
      <c r="C29" s="25">
        <v>97912</v>
      </c>
      <c r="D29" s="25" t="s">
        <v>77</v>
      </c>
      <c r="E29" s="112">
        <v>6583.6</v>
      </c>
      <c r="F29" s="229" t="s">
        <v>130</v>
      </c>
      <c r="G29" s="229"/>
    </row>
    <row r="30" spans="1:8" s="13" customFormat="1" ht="63.75" customHeight="1">
      <c r="A30" s="115" t="s">
        <v>72</v>
      </c>
      <c r="B30" s="24" t="s">
        <v>108</v>
      </c>
      <c r="C30" s="115">
        <v>72882</v>
      </c>
      <c r="D30" s="115" t="s">
        <v>77</v>
      </c>
      <c r="E30" s="116">
        <v>344.83</v>
      </c>
      <c r="F30" s="232" t="s">
        <v>156</v>
      </c>
      <c r="G30" s="232"/>
    </row>
    <row r="31" spans="1:8" s="13" customFormat="1">
      <c r="A31" s="6" t="s">
        <v>23</v>
      </c>
      <c r="B31" s="107" t="s">
        <v>78</v>
      </c>
      <c r="C31" s="108"/>
      <c r="D31" s="108"/>
      <c r="E31" s="108"/>
      <c r="F31" s="108"/>
      <c r="G31" s="109"/>
    </row>
    <row r="32" spans="1:8" s="13" customFormat="1" ht="29.25" customHeight="1">
      <c r="A32" s="140" t="s">
        <v>79</v>
      </c>
      <c r="B32" s="141" t="s">
        <v>109</v>
      </c>
      <c r="C32" s="140">
        <v>95565</v>
      </c>
      <c r="D32" s="140" t="s">
        <v>21</v>
      </c>
      <c r="E32" s="142">
        <v>333</v>
      </c>
      <c r="F32" s="230" t="s">
        <v>157</v>
      </c>
      <c r="G32" s="230"/>
      <c r="H32" s="162"/>
    </row>
    <row r="33" spans="1:8" s="13" customFormat="1" ht="30.75" customHeight="1">
      <c r="A33" s="25" t="s">
        <v>80</v>
      </c>
      <c r="B33" s="23" t="s">
        <v>139</v>
      </c>
      <c r="C33" s="25">
        <v>92212</v>
      </c>
      <c r="D33" s="25" t="s">
        <v>21</v>
      </c>
      <c r="E33" s="112">
        <v>83</v>
      </c>
      <c r="F33" s="229" t="s">
        <v>158</v>
      </c>
      <c r="G33" s="229"/>
      <c r="H33" s="162"/>
    </row>
    <row r="34" spans="1:8" s="13" customFormat="1" ht="36.75" customHeight="1">
      <c r="A34" s="25" t="s">
        <v>81</v>
      </c>
      <c r="B34" s="23" t="s">
        <v>123</v>
      </c>
      <c r="C34" s="25">
        <v>98415</v>
      </c>
      <c r="D34" s="25" t="s">
        <v>85</v>
      </c>
      <c r="E34" s="112">
        <v>5</v>
      </c>
      <c r="F34" s="229" t="s">
        <v>159</v>
      </c>
      <c r="G34" s="229"/>
    </row>
    <row r="35" spans="1:8" s="13" customFormat="1" ht="45">
      <c r="A35" s="25" t="s">
        <v>82</v>
      </c>
      <c r="B35" s="23" t="s">
        <v>110</v>
      </c>
      <c r="C35" s="25">
        <v>83627</v>
      </c>
      <c r="D35" s="25" t="s">
        <v>85</v>
      </c>
      <c r="E35" s="112">
        <v>5</v>
      </c>
      <c r="F35" s="229" t="s">
        <v>160</v>
      </c>
      <c r="G35" s="229"/>
    </row>
    <row r="36" spans="1:8" s="13" customFormat="1" ht="37.5" customHeight="1">
      <c r="A36" s="25" t="s">
        <v>83</v>
      </c>
      <c r="B36" s="23" t="s">
        <v>124</v>
      </c>
      <c r="C36" s="25">
        <v>73714</v>
      </c>
      <c r="D36" s="25" t="s">
        <v>85</v>
      </c>
      <c r="E36" s="112">
        <v>32</v>
      </c>
      <c r="F36" s="229" t="s">
        <v>161</v>
      </c>
      <c r="G36" s="229"/>
    </row>
    <row r="37" spans="1:8" s="13" customFormat="1" ht="37.5" customHeight="1">
      <c r="A37" s="115" t="s">
        <v>84</v>
      </c>
      <c r="B37" s="24" t="s">
        <v>131</v>
      </c>
      <c r="C37" s="115" t="s">
        <v>166</v>
      </c>
      <c r="D37" s="115" t="s">
        <v>85</v>
      </c>
      <c r="E37" s="116">
        <v>2</v>
      </c>
      <c r="F37" s="232" t="s">
        <v>162</v>
      </c>
      <c r="G37" s="232"/>
    </row>
    <row r="38" spans="1:8" s="13" customFormat="1">
      <c r="A38" s="6" t="s">
        <v>24</v>
      </c>
      <c r="B38" s="107" t="s">
        <v>86</v>
      </c>
      <c r="C38" s="108"/>
      <c r="D38" s="108"/>
      <c r="E38" s="108"/>
      <c r="F38" s="108"/>
      <c r="G38" s="109"/>
    </row>
    <row r="39" spans="1:8" s="13" customFormat="1" ht="33.75" customHeight="1">
      <c r="A39" s="140" t="s">
        <v>87</v>
      </c>
      <c r="B39" s="141" t="s">
        <v>126</v>
      </c>
      <c r="C39" s="140" t="s">
        <v>90</v>
      </c>
      <c r="D39" s="140" t="s">
        <v>19</v>
      </c>
      <c r="E39" s="142">
        <v>1540.06</v>
      </c>
      <c r="F39" s="230" t="s">
        <v>163</v>
      </c>
      <c r="G39" s="230"/>
    </row>
    <row r="40" spans="1:8" s="13" customFormat="1" ht="25.5" customHeight="1">
      <c r="A40" s="25" t="s">
        <v>88</v>
      </c>
      <c r="B40" s="23" t="s">
        <v>132</v>
      </c>
      <c r="C40" s="25">
        <v>96396</v>
      </c>
      <c r="D40" s="25" t="s">
        <v>20</v>
      </c>
      <c r="E40" s="112">
        <v>154.01</v>
      </c>
      <c r="F40" s="229" t="s">
        <v>164</v>
      </c>
      <c r="G40" s="229"/>
    </row>
    <row r="41" spans="1:8" s="13" customFormat="1" ht="25.5" customHeight="1">
      <c r="A41" s="115" t="s">
        <v>89</v>
      </c>
      <c r="B41" s="24" t="s">
        <v>127</v>
      </c>
      <c r="C41" s="115">
        <v>94265</v>
      </c>
      <c r="D41" s="115" t="s">
        <v>21</v>
      </c>
      <c r="E41" s="116">
        <v>214.53</v>
      </c>
      <c r="F41" s="232" t="s">
        <v>165</v>
      </c>
      <c r="G41" s="232"/>
    </row>
    <row r="42" spans="1:8" s="13" customFormat="1">
      <c r="A42" s="15"/>
      <c r="B42" s="10"/>
      <c r="C42" s="12"/>
      <c r="D42" s="12"/>
      <c r="G42" s="14"/>
    </row>
    <row r="43" spans="1:8" s="13" customFormat="1">
      <c r="A43" s="15"/>
      <c r="B43" s="10"/>
      <c r="C43" s="12"/>
      <c r="D43" s="12"/>
      <c r="G43" s="14"/>
    </row>
    <row r="44" spans="1:8" s="13" customFormat="1">
      <c r="A44" s="15"/>
      <c r="B44" s="10"/>
      <c r="C44" s="12"/>
      <c r="D44" s="12"/>
      <c r="G44" s="14"/>
    </row>
    <row r="45" spans="1:8" s="13" customFormat="1" ht="15">
      <c r="A45" s="15"/>
      <c r="B45" s="10"/>
      <c r="C45" s="181"/>
      <c r="D45" s="181"/>
      <c r="E45" s="181"/>
      <c r="F45" s="181"/>
      <c r="G45" s="14"/>
    </row>
    <row r="46" spans="1:8" s="13" customFormat="1">
      <c r="A46" s="15"/>
      <c r="B46" s="10"/>
      <c r="C46" s="182"/>
      <c r="D46" s="182"/>
      <c r="E46" s="182"/>
      <c r="F46" s="182"/>
      <c r="G46" s="14"/>
    </row>
    <row r="47" spans="1:8" s="13" customFormat="1">
      <c r="A47" s="15"/>
      <c r="B47" s="10"/>
      <c r="C47" s="12"/>
      <c r="D47" s="12"/>
      <c r="G47" s="14"/>
    </row>
    <row r="48" spans="1:8" s="13" customFormat="1">
      <c r="A48" s="15"/>
      <c r="B48" s="10"/>
      <c r="C48" s="12"/>
      <c r="D48" s="12"/>
      <c r="G48" s="14"/>
    </row>
    <row r="49" spans="1:7" s="13" customFormat="1">
      <c r="A49" s="15"/>
      <c r="B49" s="10"/>
      <c r="C49" s="12"/>
      <c r="D49" s="12"/>
      <c r="G49" s="14"/>
    </row>
    <row r="50" spans="1:7" s="13" customFormat="1">
      <c r="A50" s="15"/>
      <c r="B50" s="10"/>
      <c r="C50" s="12"/>
      <c r="D50" s="12"/>
      <c r="G50" s="14"/>
    </row>
    <row r="51" spans="1:7" s="13" customFormat="1">
      <c r="A51" s="15"/>
      <c r="B51" s="10"/>
      <c r="C51" s="12"/>
      <c r="D51" s="12"/>
      <c r="G51" s="14"/>
    </row>
    <row r="52" spans="1:7" s="13" customFormat="1">
      <c r="A52" s="15"/>
      <c r="B52" s="10"/>
      <c r="C52" s="12"/>
      <c r="D52" s="12"/>
      <c r="G52" s="14"/>
    </row>
    <row r="53" spans="1:7" s="13" customFormat="1">
      <c r="A53" s="15"/>
      <c r="B53" s="10"/>
      <c r="C53" s="12"/>
      <c r="D53" s="12"/>
      <c r="G53" s="14"/>
    </row>
    <row r="54" spans="1:7" s="13" customFormat="1">
      <c r="A54" s="15"/>
      <c r="B54" s="10"/>
      <c r="C54" s="12"/>
      <c r="D54" s="12"/>
      <c r="G54" s="14"/>
    </row>
    <row r="55" spans="1:7" s="13" customFormat="1">
      <c r="A55" s="15"/>
      <c r="B55" s="10"/>
      <c r="C55" s="12"/>
      <c r="D55" s="12"/>
      <c r="G55" s="14"/>
    </row>
    <row r="56" spans="1:7" s="13" customFormat="1">
      <c r="A56" s="15"/>
      <c r="B56" s="10"/>
      <c r="C56" s="12"/>
      <c r="D56" s="12"/>
      <c r="G56" s="14"/>
    </row>
    <row r="57" spans="1:7" s="13" customFormat="1">
      <c r="A57" s="15"/>
      <c r="B57" s="10"/>
      <c r="C57" s="12"/>
      <c r="D57" s="12"/>
      <c r="G57" s="14"/>
    </row>
    <row r="58" spans="1:7" s="13" customFormat="1">
      <c r="A58" s="15"/>
      <c r="B58" s="10"/>
      <c r="C58" s="12"/>
      <c r="D58" s="12"/>
      <c r="G58" s="14"/>
    </row>
    <row r="59" spans="1:7" s="13" customFormat="1">
      <c r="A59" s="15"/>
      <c r="B59" s="10"/>
      <c r="C59" s="12"/>
      <c r="D59" s="12"/>
      <c r="G59" s="14"/>
    </row>
    <row r="60" spans="1:7" s="13" customFormat="1">
      <c r="A60" s="15"/>
      <c r="B60" s="10"/>
      <c r="C60" s="12"/>
      <c r="D60" s="12"/>
      <c r="G60" s="14"/>
    </row>
    <row r="61" spans="1:7" s="13" customFormat="1">
      <c r="A61" s="15"/>
      <c r="B61" s="10"/>
      <c r="C61" s="12"/>
      <c r="D61" s="12"/>
      <c r="G61" s="14"/>
    </row>
    <row r="62" spans="1:7" s="13" customFormat="1">
      <c r="A62" s="15"/>
      <c r="B62" s="10"/>
      <c r="C62" s="12"/>
      <c r="D62" s="12"/>
      <c r="G62" s="14"/>
    </row>
    <row r="63" spans="1:7" s="13" customFormat="1">
      <c r="A63" s="15"/>
      <c r="B63" s="10"/>
      <c r="C63" s="12"/>
      <c r="D63" s="12"/>
      <c r="G63" s="14"/>
    </row>
    <row r="64" spans="1:7" s="13" customFormat="1">
      <c r="A64" s="15"/>
      <c r="B64" s="10"/>
      <c r="C64" s="12"/>
      <c r="D64" s="12"/>
      <c r="G64" s="14"/>
    </row>
    <row r="65" spans="1:7" s="13" customFormat="1">
      <c r="A65" s="15"/>
      <c r="B65" s="10"/>
      <c r="C65" s="12"/>
      <c r="D65" s="12"/>
      <c r="G65" s="14"/>
    </row>
    <row r="66" spans="1:7" s="13" customFormat="1">
      <c r="A66" s="15"/>
      <c r="B66" s="10"/>
      <c r="C66" s="12"/>
      <c r="D66" s="12"/>
      <c r="G66" s="14"/>
    </row>
    <row r="67" spans="1:7" s="13" customFormat="1">
      <c r="A67" s="15"/>
      <c r="B67" s="10"/>
      <c r="C67" s="12"/>
      <c r="D67" s="12"/>
      <c r="G67" s="14"/>
    </row>
    <row r="68" spans="1:7" s="13" customFormat="1">
      <c r="A68" s="15"/>
      <c r="B68" s="10"/>
      <c r="C68" s="12"/>
      <c r="D68" s="12"/>
      <c r="G68" s="14"/>
    </row>
    <row r="69" spans="1:7" s="13" customFormat="1">
      <c r="A69" s="15"/>
      <c r="B69" s="10"/>
      <c r="C69" s="12"/>
      <c r="D69" s="12"/>
      <c r="G69" s="14"/>
    </row>
    <row r="70" spans="1:7" s="13" customFormat="1">
      <c r="A70" s="15"/>
      <c r="B70" s="10"/>
      <c r="C70" s="12"/>
      <c r="D70" s="12"/>
      <c r="G70" s="14"/>
    </row>
    <row r="71" spans="1:7" s="13" customFormat="1">
      <c r="A71" s="15"/>
      <c r="B71" s="10"/>
      <c r="C71" s="12"/>
      <c r="D71" s="12"/>
      <c r="G71" s="14"/>
    </row>
    <row r="72" spans="1:7" s="13" customFormat="1">
      <c r="A72" s="15"/>
      <c r="B72" s="10"/>
      <c r="C72" s="12"/>
      <c r="D72" s="12"/>
      <c r="G72" s="14"/>
    </row>
    <row r="73" spans="1:7" s="13" customFormat="1">
      <c r="A73" s="15"/>
      <c r="B73" s="10"/>
      <c r="C73" s="12"/>
      <c r="D73" s="12"/>
      <c r="G73" s="14"/>
    </row>
    <row r="74" spans="1:7" s="13" customFormat="1">
      <c r="A74" s="15"/>
      <c r="B74" s="10"/>
      <c r="C74" s="12"/>
      <c r="D74" s="12"/>
      <c r="G74" s="14"/>
    </row>
  </sheetData>
  <mergeCells count="34">
    <mergeCell ref="A6:G6"/>
    <mergeCell ref="A7:G7"/>
    <mergeCell ref="A8:F8"/>
    <mergeCell ref="B10:G10"/>
    <mergeCell ref="F23:G23"/>
    <mergeCell ref="F12:G12"/>
    <mergeCell ref="F22:G22"/>
    <mergeCell ref="F14:G14"/>
    <mergeCell ref="F9:G9"/>
    <mergeCell ref="F19:G19"/>
    <mergeCell ref="F15:G15"/>
    <mergeCell ref="F13:G13"/>
    <mergeCell ref="F16:G16"/>
    <mergeCell ref="F34:G34"/>
    <mergeCell ref="F41:G41"/>
    <mergeCell ref="F39:G39"/>
    <mergeCell ref="F40:G40"/>
    <mergeCell ref="F32:G32"/>
    <mergeCell ref="C46:F46"/>
    <mergeCell ref="F24:G24"/>
    <mergeCell ref="F17:G17"/>
    <mergeCell ref="F18:G18"/>
    <mergeCell ref="F21:G21"/>
    <mergeCell ref="C45:F45"/>
    <mergeCell ref="F25:G25"/>
    <mergeCell ref="F35:G35"/>
    <mergeCell ref="F33:G33"/>
    <mergeCell ref="F36:G36"/>
    <mergeCell ref="F37:G37"/>
    <mergeCell ref="F29:G29"/>
    <mergeCell ref="F30:G30"/>
    <mergeCell ref="F28:G28"/>
    <mergeCell ref="F26:G26"/>
    <mergeCell ref="F27:G27"/>
  </mergeCells>
  <printOptions horizontalCentered="1"/>
  <pageMargins left="0" right="0" top="0.31496062992125984" bottom="0.59055118110236227" header="7.874015748031496E-2" footer="0.59055118110236227"/>
  <pageSetup paperSize="9" scale="85" orientation="portrait" horizontalDpi="300" verticalDpi="300" r:id="rId1"/>
  <headerFooter alignWithMargins="0">
    <oddFooter>&amp;C&amp;6Página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5" sqref="F25"/>
    </sheetView>
  </sheetViews>
  <sheetFormatPr defaultColWidth="11.42578125" defaultRowHeight="12.75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6</vt:i4>
      </vt:variant>
    </vt:vector>
  </HeadingPairs>
  <TitlesOfParts>
    <vt:vector size="21" baseType="lpstr">
      <vt:lpstr>QCI</vt:lpstr>
      <vt:lpstr>Planilha</vt:lpstr>
      <vt:lpstr>Cronograma</vt:lpstr>
      <vt:lpstr>Memória de cálculo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Cronograma!Area_de_impressao</vt:lpstr>
      <vt:lpstr>'Memória de cálculo'!Area_de_impressao</vt:lpstr>
      <vt:lpstr>Planilha!Area_de_impressao</vt:lpstr>
      <vt:lpstr>QCI!Area_de_impressao</vt:lpstr>
      <vt:lpstr>'Memória de cálculo'!Titulos_de_impressao</vt:lpstr>
      <vt:lpstr>Planilha!Titulos_de_impressao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Merino</dc:creator>
  <cp:lastModifiedBy>carsil</cp:lastModifiedBy>
  <cp:lastPrinted>2020-04-28T16:47:13Z</cp:lastPrinted>
  <dcterms:created xsi:type="dcterms:W3CDTF">1997-06-23T22:50:06Z</dcterms:created>
  <dcterms:modified xsi:type="dcterms:W3CDTF">2020-05-20T15:25:32Z</dcterms:modified>
</cp:coreProperties>
</file>